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dministrator\Desktop\2020高职扩招开学安排\"/>
    </mc:Choice>
  </mc:AlternateContent>
  <xr:revisionPtr revIDLastSave="0" documentId="13_ncr:1_{C515B8D5-D9E5-4F73-A539-37D4FE792234}" xr6:coauthVersionLast="45" xr6:coauthVersionMax="45" xr10:uidLastSave="{00000000-0000-0000-0000-000000000000}"/>
  <workbookProtection workbookAlgorithmName="SHA-512" workbookHashValue="s6NvhMOX1hb6wH0mekb2y2KrwImZbrlYDyNKuXRaKWjiKa8gSlesRwL/GF+yp5ErIYealXU0CKvQIWlg7Ge6wA==" workbookSaltValue="9PkAHGIhodjNlpLm+4Rcww==" workbookSpinCount="100000" lockStructure="1"/>
  <bookViews>
    <workbookView xWindow="-120" yWindow="-120" windowWidth="20730" windowHeight="11160" tabRatio="870" activeTab="12" xr2:uid="{00000000-000D-0000-FFFF-FFFF00000000}"/>
  </bookViews>
  <sheets>
    <sheet name="番职会计" sheetId="1" r:id="rId1"/>
    <sheet name="番职市场营销" sheetId="2" r:id="rId2"/>
    <sheet name="广科职建筑工程技术" sheetId="3" r:id="rId3"/>
    <sheet name="广科职工商企业管理" sheetId="4" r:id="rId4"/>
    <sheet name="广科职行政管理" sheetId="22" r:id="rId5"/>
    <sheet name="广科职机电一体化技术" sheetId="5" r:id="rId6"/>
    <sheet name="农工商市场营销" sheetId="6" r:id="rId7"/>
    <sheet name="农工商工商企业管理" sheetId="7" r:id="rId8"/>
    <sheet name="清职院护理" sheetId="8" r:id="rId9"/>
    <sheet name="清职院学前教育" sheetId="9" r:id="rId10"/>
    <sheet name="清职院药学" sheetId="10" r:id="rId11"/>
    <sheet name="生态电子商务" sheetId="12" r:id="rId12"/>
    <sheet name="生态会计" sheetId="13" r:id="rId13"/>
    <sheet name="生态市场营销" sheetId="14" r:id="rId14"/>
    <sheet name="亚视工商企业管理" sheetId="15" r:id="rId15"/>
    <sheet name="亚视视觉传播设计与制作" sheetId="16" r:id="rId16"/>
    <sheet name="亚视幼儿发展与健康管理" sheetId="17" r:id="rId17"/>
    <sheet name="亚视建筑工程技术" sheetId="18" r:id="rId18"/>
    <sheet name="邮电工商企业管理" sheetId="19" r:id="rId19"/>
    <sheet name="邮电计算机应用技术" sheetId="21" r:id="rId20"/>
  </sheets>
  <definedNames>
    <definedName name="_xlnm._FilterDatabase" localSheetId="0" hidden="1">番职会计!$A$3:$T$49</definedName>
    <definedName name="_xlnm._FilterDatabase" localSheetId="1" hidden="1">番职市场营销!$A$3:$S$44</definedName>
    <definedName name="_xlnm._FilterDatabase" localSheetId="7" hidden="1">农工商工商企业管理!$A$4:$N$47</definedName>
    <definedName name="_xlnm._FilterDatabase" localSheetId="6" hidden="1">农工商市场营销!$A$4:$N$44</definedName>
    <definedName name="_xlnm._FilterDatabase" localSheetId="8" hidden="1">清职院护理!$A$2:$I$48</definedName>
    <definedName name="_xlnm._FilterDatabase" localSheetId="9" hidden="1">清职院学前教育!$A$2:$I$52</definedName>
    <definedName name="_xlnm._FilterDatabase" localSheetId="10" hidden="1">清职院药学!$A$2:$WVQ$43</definedName>
    <definedName name="_xlnm._FilterDatabase" localSheetId="11" hidden="1">生态电子商务!$A$5:$T$47</definedName>
    <definedName name="_xlnm._FilterDatabase" localSheetId="12" hidden="1">生态会计!$A$5:$T$44</definedName>
    <definedName name="_xlnm._FilterDatabase" localSheetId="13" hidden="1">生态市场营销!$A$5:$T$47</definedName>
    <definedName name="_xlnm._FilterDatabase" localSheetId="14" hidden="1">亚视工商企业管理!$A$4:$Q$65</definedName>
    <definedName name="_xlnm._FilterDatabase" localSheetId="17" hidden="1">亚视建筑工程技术!$A$4:$Q$60</definedName>
    <definedName name="_xlnm._FilterDatabase" localSheetId="15" hidden="1">亚视视觉传播设计与制作!$A$4:$Q$60</definedName>
    <definedName name="_xlnm._FilterDatabase" localSheetId="16" hidden="1">亚视幼儿发展与健康管理!$A$4:$Q$74</definedName>
    <definedName name="_xlnm._FilterDatabase" localSheetId="18" hidden="1">邮电工商企业管理!$A$4:$WWC$49</definedName>
    <definedName name="_xlnm._FilterDatabase" localSheetId="19" hidden="1">邮电计算机应用技术!$A$4:$WWC$45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4" i="22" l="1"/>
  <c r="H104" i="22"/>
  <c r="G104" i="22"/>
  <c r="M103" i="22" s="1"/>
  <c r="F104" i="22"/>
  <c r="E104" i="22"/>
  <c r="D104" i="22"/>
  <c r="I103" i="22"/>
  <c r="O102" i="22"/>
  <c r="K102" i="22"/>
  <c r="I102" i="22"/>
  <c r="O101" i="22"/>
  <c r="M101" i="22"/>
  <c r="K101" i="22"/>
  <c r="I101" i="22"/>
  <c r="O100" i="22"/>
  <c r="M100" i="22"/>
  <c r="I100" i="22"/>
  <c r="I104" i="22" s="1"/>
  <c r="R98" i="22"/>
  <c r="Q98" i="22"/>
  <c r="P98" i="22"/>
  <c r="N98" i="22"/>
  <c r="M98" i="22"/>
  <c r="L98" i="22"/>
  <c r="K98" i="22"/>
  <c r="H98" i="22"/>
  <c r="G98" i="22"/>
  <c r="F98" i="22"/>
  <c r="E98" i="22"/>
  <c r="C98" i="22"/>
  <c r="I97" i="22"/>
  <c r="I98" i="22" s="1"/>
  <c r="I96" i="22"/>
  <c r="R94" i="22"/>
  <c r="Q94" i="22"/>
  <c r="P94" i="22"/>
  <c r="N94" i="22"/>
  <c r="M94" i="22"/>
  <c r="L94" i="22"/>
  <c r="K94" i="22"/>
  <c r="H94" i="22"/>
  <c r="G94" i="22"/>
  <c r="F94" i="22"/>
  <c r="E94" i="22"/>
  <c r="C94" i="22"/>
  <c r="I93" i="22"/>
  <c r="I91" i="22"/>
  <c r="I90" i="22"/>
  <c r="I87" i="22"/>
  <c r="I86" i="22"/>
  <c r="I85" i="22"/>
  <c r="I84" i="22"/>
  <c r="I83" i="22"/>
  <c r="I82" i="22"/>
  <c r="I81" i="22"/>
  <c r="I80" i="22"/>
  <c r="I79" i="22"/>
  <c r="I94" i="22" s="1"/>
  <c r="I78" i="22"/>
  <c r="R77" i="22"/>
  <c r="Q77" i="22"/>
  <c r="P77" i="22"/>
  <c r="N77" i="22"/>
  <c r="M77" i="22"/>
  <c r="L77" i="22"/>
  <c r="K77" i="22"/>
  <c r="H77" i="22"/>
  <c r="G77" i="22"/>
  <c r="F77" i="22"/>
  <c r="E77" i="22"/>
  <c r="N103" i="22" s="1"/>
  <c r="C77" i="22"/>
  <c r="I76" i="22"/>
  <c r="I73" i="22"/>
  <c r="I72" i="22"/>
  <c r="I71" i="22"/>
  <c r="I66" i="22"/>
  <c r="I65" i="22"/>
  <c r="I64" i="22"/>
  <c r="I63" i="22"/>
  <c r="I62" i="22"/>
  <c r="I61" i="22"/>
  <c r="I60" i="22"/>
  <c r="I59" i="22"/>
  <c r="I58" i="22"/>
  <c r="I77" i="22" s="1"/>
  <c r="R57" i="22"/>
  <c r="Q57" i="22"/>
  <c r="P57" i="22"/>
  <c r="N57" i="22"/>
  <c r="M57" i="22"/>
  <c r="L57" i="22"/>
  <c r="K57" i="22"/>
  <c r="H57" i="22"/>
  <c r="G57" i="22"/>
  <c r="F57" i="22"/>
  <c r="E57" i="22"/>
  <c r="C57" i="22"/>
  <c r="I56" i="22"/>
  <c r="I55" i="22"/>
  <c r="I54" i="22"/>
  <c r="I53" i="22"/>
  <c r="I50" i="22"/>
  <c r="I49" i="22"/>
  <c r="I48" i="22"/>
  <c r="I47" i="22"/>
  <c r="I46" i="22"/>
  <c r="I45" i="22"/>
  <c r="I44" i="22"/>
  <c r="I43" i="22"/>
  <c r="I42" i="22"/>
  <c r="I41" i="22"/>
  <c r="I57" i="22" s="1"/>
  <c r="R40" i="22"/>
  <c r="Q40" i="22"/>
  <c r="P40" i="22"/>
  <c r="N40" i="22"/>
  <c r="M40" i="22"/>
  <c r="L40" i="22"/>
  <c r="K40" i="22"/>
  <c r="H40" i="22"/>
  <c r="G40" i="22"/>
  <c r="F40" i="22"/>
  <c r="E40" i="22"/>
  <c r="C40" i="22"/>
  <c r="I38" i="22"/>
  <c r="I35" i="22"/>
  <c r="I34" i="22"/>
  <c r="I33" i="22"/>
  <c r="I32" i="22"/>
  <c r="I31" i="22"/>
  <c r="I30" i="22"/>
  <c r="I29" i="22"/>
  <c r="I28" i="22"/>
  <c r="I27" i="22"/>
  <c r="I26" i="22"/>
  <c r="I40" i="22" s="1"/>
  <c r="I25" i="22"/>
  <c r="I24" i="22"/>
  <c r="I23" i="22"/>
  <c r="I22" i="22"/>
  <c r="I21" i="22"/>
  <c r="R20" i="22"/>
  <c r="Q20" i="22"/>
  <c r="P20" i="22"/>
  <c r="N20" i="22"/>
  <c r="M20" i="22"/>
  <c r="Q103" i="22" s="1"/>
  <c r="L20" i="22"/>
  <c r="K20" i="22"/>
  <c r="H20" i="22"/>
  <c r="G20" i="22"/>
  <c r="F20" i="22"/>
  <c r="E20" i="22"/>
  <c r="L103" i="22" s="1"/>
  <c r="L104" i="22" s="1"/>
  <c r="C20" i="22"/>
  <c r="I18" i="22"/>
  <c r="I17" i="22"/>
  <c r="I16" i="22"/>
  <c r="I15" i="22"/>
  <c r="I14" i="22"/>
  <c r="I13" i="22"/>
  <c r="I12" i="22"/>
  <c r="I11" i="22"/>
  <c r="I10" i="22"/>
  <c r="I9" i="22"/>
  <c r="I7" i="22"/>
  <c r="I6" i="22"/>
  <c r="I5" i="22"/>
  <c r="I4" i="22"/>
  <c r="I20" i="22" s="1"/>
  <c r="I3" i="22"/>
  <c r="O104" i="22" l="1"/>
  <c r="O103" i="22"/>
  <c r="N104" i="22"/>
  <c r="M104" i="22"/>
  <c r="R101" i="22"/>
  <c r="J103" i="22"/>
  <c r="J104" i="22" s="1"/>
  <c r="Q100" i="22"/>
  <c r="R100" i="22"/>
  <c r="R103" i="22"/>
  <c r="M102" i="22"/>
  <c r="P102" i="22"/>
  <c r="P101" i="22"/>
  <c r="Q102" i="22"/>
  <c r="P103" i="22"/>
  <c r="P100" i="22"/>
  <c r="P104" i="22" s="1"/>
  <c r="Q101" i="22"/>
  <c r="R102" i="22"/>
  <c r="Q104" i="22" l="1"/>
  <c r="R104" i="22"/>
  <c r="T41" i="21" l="1"/>
  <c r="S41" i="21"/>
  <c r="R41" i="21"/>
  <c r="Q41" i="21"/>
  <c r="P41" i="21"/>
  <c r="O41" i="21"/>
  <c r="N41" i="21"/>
  <c r="M41" i="21"/>
  <c r="L41" i="21"/>
  <c r="K41" i="21"/>
  <c r="J41" i="21"/>
  <c r="I41" i="21"/>
  <c r="H41" i="21"/>
  <c r="T38" i="21"/>
  <c r="S38" i="21"/>
  <c r="R38" i="21"/>
  <c r="Q38" i="21"/>
  <c r="P38" i="21"/>
  <c r="O38" i="21"/>
  <c r="M38" i="21"/>
  <c r="L38" i="21"/>
  <c r="K38" i="21"/>
  <c r="J38" i="21"/>
  <c r="J42" i="21" s="1"/>
  <c r="I38" i="21"/>
  <c r="H38" i="21"/>
  <c r="T28" i="21"/>
  <c r="S28" i="21"/>
  <c r="R28" i="21"/>
  <c r="Q28" i="21"/>
  <c r="P28" i="21"/>
  <c r="P42" i="21" s="1"/>
  <c r="O28" i="21"/>
  <c r="M28" i="21"/>
  <c r="L28" i="21"/>
  <c r="K28" i="21"/>
  <c r="J28" i="21"/>
  <c r="I28" i="21"/>
  <c r="H28" i="21"/>
  <c r="T21" i="21"/>
  <c r="T42" i="21" s="1"/>
  <c r="S21" i="21"/>
  <c r="S42" i="21" s="1"/>
  <c r="R21" i="21"/>
  <c r="R42" i="21" s="1"/>
  <c r="Q21" i="21"/>
  <c r="Q42" i="21" s="1"/>
  <c r="P21" i="21"/>
  <c r="O21" i="21"/>
  <c r="M21" i="21"/>
  <c r="J21" i="21"/>
  <c r="I21" i="21"/>
  <c r="H21" i="21"/>
  <c r="H42" i="21" s="1"/>
  <c r="T45" i="19"/>
  <c r="M45" i="19"/>
  <c r="J45" i="19"/>
  <c r="I45" i="19"/>
  <c r="H45" i="19"/>
  <c r="T42" i="19"/>
  <c r="S42" i="19"/>
  <c r="S46" i="19" s="1"/>
  <c r="R42" i="19"/>
  <c r="Q42" i="19"/>
  <c r="P42" i="19"/>
  <c r="O42" i="19"/>
  <c r="M42" i="19"/>
  <c r="L42" i="19"/>
  <c r="L46" i="19" s="1"/>
  <c r="K42" i="19"/>
  <c r="K46" i="19" s="1"/>
  <c r="J42" i="19"/>
  <c r="J46" i="19" s="1"/>
  <c r="I42" i="19"/>
  <c r="H42" i="19"/>
  <c r="T28" i="19"/>
  <c r="S28" i="19"/>
  <c r="R28" i="19"/>
  <c r="Q28" i="19"/>
  <c r="P28" i="19"/>
  <c r="O28" i="19"/>
  <c r="O46" i="19" s="1"/>
  <c r="M28" i="19"/>
  <c r="J28" i="19"/>
  <c r="I28" i="19"/>
  <c r="H28" i="19"/>
  <c r="T21" i="19"/>
  <c r="S21" i="19"/>
  <c r="R21" i="19"/>
  <c r="Q21" i="19"/>
  <c r="Q46" i="19" s="1"/>
  <c r="P21" i="19"/>
  <c r="O21" i="19"/>
  <c r="M21" i="19"/>
  <c r="J21" i="19"/>
  <c r="I21" i="19"/>
  <c r="H21" i="19"/>
  <c r="H46" i="19" s="1"/>
  <c r="M42" i="21" l="1"/>
  <c r="I42" i="21"/>
  <c r="M44" i="21"/>
  <c r="O42" i="21"/>
  <c r="K42" i="21"/>
  <c r="K44" i="21" s="1"/>
  <c r="L42" i="21"/>
  <c r="L44" i="21" s="1"/>
  <c r="P46" i="19"/>
  <c r="I46" i="19"/>
  <c r="L47" i="19" s="1"/>
  <c r="M46" i="19"/>
  <c r="R46" i="19"/>
  <c r="T46" i="19"/>
  <c r="J44" i="21"/>
  <c r="J43" i="21"/>
  <c r="I53" i="10"/>
  <c r="H53" i="10"/>
  <c r="G53" i="10"/>
  <c r="F53" i="10"/>
  <c r="I49" i="10"/>
  <c r="H49" i="10"/>
  <c r="G49" i="10"/>
  <c r="F49" i="10"/>
  <c r="I43" i="10"/>
  <c r="H43" i="10"/>
  <c r="G43" i="10"/>
  <c r="F43" i="10"/>
  <c r="I32" i="10"/>
  <c r="H32" i="10"/>
  <c r="G32" i="10"/>
  <c r="F32" i="10"/>
  <c r="I19" i="10"/>
  <c r="H19" i="10"/>
  <c r="G19" i="10"/>
  <c r="F19" i="10"/>
  <c r="Q102" i="5"/>
  <c r="Q101" i="5"/>
  <c r="H101" i="5"/>
  <c r="F101" i="5"/>
  <c r="C101" i="5" s="1"/>
  <c r="P100" i="5"/>
  <c r="E100" i="5"/>
  <c r="R98" i="5"/>
  <c r="Q98" i="5"/>
  <c r="P98" i="5"/>
  <c r="N98" i="5"/>
  <c r="M98" i="5"/>
  <c r="L98" i="5"/>
  <c r="K98" i="5"/>
  <c r="I98" i="5"/>
  <c r="H98" i="5"/>
  <c r="G98" i="5"/>
  <c r="F98" i="5"/>
  <c r="E98" i="5"/>
  <c r="C98" i="5"/>
  <c r="I97" i="5"/>
  <c r="I96" i="5"/>
  <c r="R94" i="5"/>
  <c r="Q94" i="5"/>
  <c r="P94" i="5"/>
  <c r="N94" i="5"/>
  <c r="M94" i="5"/>
  <c r="L94" i="5"/>
  <c r="K94" i="5"/>
  <c r="H94" i="5"/>
  <c r="G94" i="5"/>
  <c r="F94" i="5"/>
  <c r="E94" i="5"/>
  <c r="C94" i="5"/>
  <c r="I84" i="5"/>
  <c r="I83" i="5"/>
  <c r="I82" i="5"/>
  <c r="I81" i="5"/>
  <c r="I80" i="5"/>
  <c r="I79" i="5"/>
  <c r="I78" i="5"/>
  <c r="I77" i="5"/>
  <c r="I94" i="5" s="1"/>
  <c r="I76" i="5"/>
  <c r="I75" i="5"/>
  <c r="R74" i="5"/>
  <c r="Q74" i="5"/>
  <c r="P74" i="5"/>
  <c r="N74" i="5"/>
  <c r="M74" i="5"/>
  <c r="P103" i="5" s="1"/>
  <c r="L74" i="5"/>
  <c r="K74" i="5"/>
  <c r="H74" i="5"/>
  <c r="G74" i="5"/>
  <c r="F74" i="5"/>
  <c r="E74" i="5"/>
  <c r="L103" i="5" s="1"/>
  <c r="C74" i="5"/>
  <c r="I66" i="5"/>
  <c r="I65" i="5"/>
  <c r="I64" i="5"/>
  <c r="I63" i="5"/>
  <c r="I62" i="5"/>
  <c r="I61" i="5"/>
  <c r="I60" i="5"/>
  <c r="I59" i="5"/>
  <c r="I58" i="5"/>
  <c r="I74" i="5" s="1"/>
  <c r="R57" i="5"/>
  <c r="Q57" i="5"/>
  <c r="P57" i="5"/>
  <c r="N57" i="5"/>
  <c r="M57" i="5"/>
  <c r="L57" i="5"/>
  <c r="K57" i="5"/>
  <c r="H57" i="5"/>
  <c r="G57" i="5"/>
  <c r="F57" i="5"/>
  <c r="E57" i="5"/>
  <c r="C57" i="5"/>
  <c r="I48" i="5"/>
  <c r="I47" i="5"/>
  <c r="I46" i="5"/>
  <c r="I45" i="5"/>
  <c r="I44" i="5"/>
  <c r="I43" i="5"/>
  <c r="I42" i="5"/>
  <c r="I41" i="5"/>
  <c r="I40" i="5"/>
  <c r="I57" i="5" s="1"/>
  <c r="R39" i="5"/>
  <c r="Q39" i="5"/>
  <c r="P39" i="5"/>
  <c r="N39" i="5"/>
  <c r="M39" i="5"/>
  <c r="L39" i="5"/>
  <c r="K39" i="5"/>
  <c r="H39" i="5"/>
  <c r="G39" i="5"/>
  <c r="F39" i="5"/>
  <c r="E39" i="5"/>
  <c r="C39" i="5"/>
  <c r="I36" i="5"/>
  <c r="I35" i="5"/>
  <c r="I34" i="5"/>
  <c r="I33" i="5"/>
  <c r="I32" i="5"/>
  <c r="I31" i="5"/>
  <c r="I30" i="5"/>
  <c r="I29" i="5"/>
  <c r="I28" i="5"/>
  <c r="I27" i="5"/>
  <c r="I26" i="5"/>
  <c r="I39" i="5" s="1"/>
  <c r="I25" i="5"/>
  <c r="I24" i="5"/>
  <c r="I23" i="5"/>
  <c r="I22" i="5"/>
  <c r="R21" i="5"/>
  <c r="Q21" i="5"/>
  <c r="P21" i="5"/>
  <c r="N21" i="5"/>
  <c r="M21" i="5"/>
  <c r="R103" i="5" s="1"/>
  <c r="L21" i="5"/>
  <c r="K21" i="5"/>
  <c r="H21" i="5"/>
  <c r="G21" i="5"/>
  <c r="F21" i="5"/>
  <c r="E21" i="5"/>
  <c r="C21" i="5"/>
  <c r="I18" i="5"/>
  <c r="I17" i="5"/>
  <c r="I16" i="5"/>
  <c r="I15" i="5"/>
  <c r="I14" i="5"/>
  <c r="I13" i="5"/>
  <c r="I12" i="5"/>
  <c r="I11" i="5"/>
  <c r="I10" i="5"/>
  <c r="I9" i="5"/>
  <c r="I7" i="5"/>
  <c r="I6" i="5"/>
  <c r="I5" i="5"/>
  <c r="I4" i="5"/>
  <c r="I3" i="5"/>
  <c r="I21" i="5" s="1"/>
  <c r="L43" i="21" l="1"/>
  <c r="L48" i="19"/>
  <c r="J48" i="19"/>
  <c r="M48" i="19"/>
  <c r="K48" i="19"/>
  <c r="J47" i="19"/>
  <c r="I58" i="10"/>
  <c r="H55" i="10"/>
  <c r="G54" i="10"/>
  <c r="H54" i="10"/>
  <c r="I57" i="10"/>
  <c r="I59" i="10" s="1"/>
  <c r="F55" i="10"/>
  <c r="F54" i="10"/>
  <c r="F56" i="10" s="1"/>
  <c r="G55" i="10"/>
  <c r="N100" i="5"/>
  <c r="G101" i="5"/>
  <c r="P101" i="5"/>
  <c r="P104" i="5" s="1"/>
  <c r="H102" i="5"/>
  <c r="P102" i="5"/>
  <c r="J103" i="5"/>
  <c r="I102" i="5"/>
  <c r="G100" i="5"/>
  <c r="R101" i="5"/>
  <c r="J102" i="5"/>
  <c r="R102" i="5"/>
  <c r="I101" i="5"/>
  <c r="H100" i="5"/>
  <c r="R100" i="5"/>
  <c r="R104" i="5" s="1"/>
  <c r="J101" i="5"/>
  <c r="E103" i="5"/>
  <c r="Q100" i="5"/>
  <c r="K101" i="5"/>
  <c r="L102" i="5"/>
  <c r="F103" i="5"/>
  <c r="O103" i="5"/>
  <c r="J100" i="5"/>
  <c r="J104" i="5" s="1"/>
  <c r="L101" i="5"/>
  <c r="E102" i="5"/>
  <c r="G103" i="5"/>
  <c r="E101" i="5"/>
  <c r="E104" i="5" s="1"/>
  <c r="F102" i="5"/>
  <c r="C102" i="5" s="1"/>
  <c r="C104" i="5" s="1"/>
  <c r="N102" i="5"/>
  <c r="H103" i="5"/>
  <c r="Q103" i="5"/>
  <c r="N101" i="5"/>
  <c r="G102" i="5"/>
  <c r="H56" i="10" l="1"/>
  <c r="G56" i="10"/>
  <c r="H104" i="5"/>
  <c r="I103" i="5"/>
  <c r="K103" i="5"/>
  <c r="Q104" i="5"/>
  <c r="D101" i="5"/>
  <c r="D104" i="5" s="1"/>
  <c r="D102" i="5"/>
  <c r="K102" i="5"/>
  <c r="O102" i="5"/>
  <c r="O104" i="5" s="1"/>
  <c r="F104" i="5"/>
  <c r="N104" i="5"/>
  <c r="L104" i="5"/>
  <c r="K100" i="5"/>
  <c r="G104" i="5"/>
  <c r="M103" i="5" s="1"/>
  <c r="I100" i="5"/>
  <c r="M100" i="5"/>
  <c r="K104" i="5" l="1"/>
  <c r="M101" i="5"/>
  <c r="M104" i="5" s="1"/>
  <c r="M102" i="5"/>
  <c r="I104" i="5"/>
  <c r="N114" i="4" l="1"/>
  <c r="L114" i="4"/>
  <c r="E114" i="4"/>
  <c r="D114" i="4"/>
  <c r="C114" i="4"/>
  <c r="J113" i="4"/>
  <c r="H113" i="4"/>
  <c r="I113" i="4" s="1"/>
  <c r="G113" i="4"/>
  <c r="F113" i="4"/>
  <c r="D113" i="4"/>
  <c r="K112" i="4"/>
  <c r="J112" i="4"/>
  <c r="H112" i="4"/>
  <c r="G112" i="4"/>
  <c r="I112" i="4" s="1"/>
  <c r="F112" i="4"/>
  <c r="P111" i="4"/>
  <c r="O111" i="4"/>
  <c r="O114" i="4" s="1"/>
  <c r="H111" i="4"/>
  <c r="H114" i="4" s="1"/>
  <c r="G111" i="4"/>
  <c r="F111" i="4"/>
  <c r="F114" i="4" s="1"/>
  <c r="R108" i="4"/>
  <c r="Q108" i="4"/>
  <c r="P108" i="4"/>
  <c r="N108" i="4"/>
  <c r="M108" i="4"/>
  <c r="L108" i="4"/>
  <c r="K108" i="4"/>
  <c r="H108" i="4"/>
  <c r="G108" i="4"/>
  <c r="F108" i="4"/>
  <c r="E108" i="4"/>
  <c r="C108" i="4"/>
  <c r="I107" i="4"/>
  <c r="I106" i="4"/>
  <c r="I108" i="4" s="1"/>
  <c r="R104" i="4"/>
  <c r="Q104" i="4"/>
  <c r="P104" i="4"/>
  <c r="N104" i="4"/>
  <c r="M104" i="4"/>
  <c r="L104" i="4"/>
  <c r="K104" i="4"/>
  <c r="H104" i="4"/>
  <c r="G104" i="4"/>
  <c r="F104" i="4"/>
  <c r="E104" i="4"/>
  <c r="C91" i="4"/>
  <c r="C104" i="4" s="1"/>
  <c r="I90" i="4"/>
  <c r="I89" i="4"/>
  <c r="I88" i="4"/>
  <c r="I87" i="4"/>
  <c r="I86" i="4"/>
  <c r="I85" i="4"/>
  <c r="I84" i="4"/>
  <c r="I83" i="4"/>
  <c r="I82" i="4"/>
  <c r="I81" i="4"/>
  <c r="I104" i="4" s="1"/>
  <c r="R80" i="4"/>
  <c r="Q80" i="4"/>
  <c r="P80" i="4"/>
  <c r="N80" i="4"/>
  <c r="M80" i="4"/>
  <c r="L80" i="4"/>
  <c r="K80" i="4"/>
  <c r="I80" i="4"/>
  <c r="H80" i="4"/>
  <c r="G80" i="4"/>
  <c r="F80" i="4"/>
  <c r="E80" i="4"/>
  <c r="C69" i="4"/>
  <c r="C80" i="4" s="1"/>
  <c r="I68" i="4"/>
  <c r="I67" i="4"/>
  <c r="I66" i="4"/>
  <c r="I65" i="4"/>
  <c r="I64" i="4"/>
  <c r="I63" i="4"/>
  <c r="I62" i="4"/>
  <c r="I61" i="4"/>
  <c r="I60" i="4"/>
  <c r="R59" i="4"/>
  <c r="Q59" i="4"/>
  <c r="P59" i="4"/>
  <c r="N59" i="4"/>
  <c r="M59" i="4"/>
  <c r="L59" i="4"/>
  <c r="K59" i="4"/>
  <c r="H59" i="4"/>
  <c r="G59" i="4"/>
  <c r="F59" i="4"/>
  <c r="E59" i="4"/>
  <c r="C52" i="4"/>
  <c r="C59" i="4" s="1"/>
  <c r="I51" i="4"/>
  <c r="I50" i="4"/>
  <c r="I49" i="4"/>
  <c r="I59" i="4" s="1"/>
  <c r="I48" i="4"/>
  <c r="I47" i="4"/>
  <c r="I46" i="4"/>
  <c r="I45" i="4"/>
  <c r="I44" i="4"/>
  <c r="I43" i="4"/>
  <c r="R42" i="4"/>
  <c r="Q42" i="4"/>
  <c r="P42" i="4"/>
  <c r="N42" i="4"/>
  <c r="M42" i="4"/>
  <c r="L42" i="4"/>
  <c r="K42" i="4"/>
  <c r="H42" i="4"/>
  <c r="G42" i="4"/>
  <c r="F42" i="4"/>
  <c r="E42" i="4"/>
  <c r="C38" i="4"/>
  <c r="C42" i="4" s="1"/>
  <c r="I37" i="4"/>
  <c r="I36" i="4"/>
  <c r="I35" i="4"/>
  <c r="I34" i="4"/>
  <c r="I33" i="4"/>
  <c r="I32" i="4"/>
  <c r="I31" i="4"/>
  <c r="I30" i="4"/>
  <c r="I29" i="4"/>
  <c r="I28" i="4"/>
  <c r="I27" i="4"/>
  <c r="I26" i="4"/>
  <c r="I42" i="4" s="1"/>
  <c r="I25" i="4"/>
  <c r="I24" i="4"/>
  <c r="I23" i="4"/>
  <c r="R22" i="4"/>
  <c r="Q22" i="4"/>
  <c r="P22" i="4"/>
  <c r="N22" i="4"/>
  <c r="M22" i="4"/>
  <c r="R113" i="4" s="1"/>
  <c r="L22" i="4"/>
  <c r="K22" i="4"/>
  <c r="H22" i="4"/>
  <c r="G22" i="4"/>
  <c r="F22" i="4"/>
  <c r="E22" i="4"/>
  <c r="C22" i="4"/>
  <c r="I18" i="4"/>
  <c r="I17" i="4"/>
  <c r="I16" i="4"/>
  <c r="I15" i="4"/>
  <c r="I14" i="4"/>
  <c r="I13" i="4"/>
  <c r="I12" i="4"/>
  <c r="I11" i="4"/>
  <c r="I10" i="4"/>
  <c r="I9" i="4"/>
  <c r="I7" i="4"/>
  <c r="I6" i="4"/>
  <c r="I5" i="4"/>
  <c r="I4" i="4"/>
  <c r="I3" i="4"/>
  <c r="I22" i="4" s="1"/>
  <c r="R111" i="4" l="1"/>
  <c r="R114" i="4" s="1"/>
  <c r="P112" i="4"/>
  <c r="P114" i="4" s="1"/>
  <c r="I111" i="4"/>
  <c r="I114" i="4" s="1"/>
  <c r="Q112" i="4"/>
  <c r="K113" i="4"/>
  <c r="J111" i="4"/>
  <c r="J114" i="4" s="1"/>
  <c r="R112" i="4"/>
  <c r="G114" i="4"/>
  <c r="Q111" i="4"/>
  <c r="K111" i="4"/>
  <c r="P113" i="4"/>
  <c r="Q113" i="4"/>
  <c r="Q114" i="4" l="1"/>
  <c r="M110" i="4"/>
  <c r="M112" i="4"/>
  <c r="M111" i="4"/>
  <c r="M113" i="4"/>
  <c r="K114" i="4"/>
  <c r="M114" i="4" l="1"/>
  <c r="D102" i="3" l="1"/>
  <c r="C102" i="3"/>
  <c r="R96" i="3"/>
  <c r="Q96" i="3"/>
  <c r="P96" i="3"/>
  <c r="N96" i="3"/>
  <c r="M96" i="3"/>
  <c r="L96" i="3"/>
  <c r="K96" i="3"/>
  <c r="H96" i="3"/>
  <c r="G96" i="3"/>
  <c r="F96" i="3"/>
  <c r="E96" i="3"/>
  <c r="C96" i="3"/>
  <c r="I94" i="3"/>
  <c r="I93" i="3"/>
  <c r="I96" i="3" s="1"/>
  <c r="R91" i="3"/>
  <c r="Q91" i="3"/>
  <c r="P91" i="3"/>
  <c r="N91" i="3"/>
  <c r="M91" i="3"/>
  <c r="L91" i="3"/>
  <c r="K91" i="3"/>
  <c r="H91" i="3"/>
  <c r="G91" i="3"/>
  <c r="F91" i="3"/>
  <c r="E91" i="3"/>
  <c r="C91" i="3"/>
  <c r="I88" i="3"/>
  <c r="I86" i="3"/>
  <c r="I85" i="3"/>
  <c r="I84" i="3"/>
  <c r="I83" i="3"/>
  <c r="I82" i="3"/>
  <c r="I81" i="3"/>
  <c r="I80" i="3"/>
  <c r="I79" i="3"/>
  <c r="I78" i="3"/>
  <c r="I77" i="3"/>
  <c r="R76" i="3"/>
  <c r="Q76" i="3"/>
  <c r="P76" i="3"/>
  <c r="N76" i="3"/>
  <c r="M76" i="3"/>
  <c r="L76" i="3"/>
  <c r="K76" i="3"/>
  <c r="H76" i="3"/>
  <c r="G76" i="3"/>
  <c r="F76" i="3"/>
  <c r="E76" i="3"/>
  <c r="C76" i="3"/>
  <c r="I75" i="3"/>
  <c r="I73" i="3"/>
  <c r="I67" i="3"/>
  <c r="I66" i="3"/>
  <c r="I65" i="3"/>
  <c r="I64" i="3"/>
  <c r="I63" i="3"/>
  <c r="I62" i="3"/>
  <c r="I61" i="3"/>
  <c r="I60" i="3"/>
  <c r="I59" i="3"/>
  <c r="I58" i="3"/>
  <c r="R57" i="3"/>
  <c r="Q57" i="3"/>
  <c r="P57" i="3"/>
  <c r="N57" i="3"/>
  <c r="M57" i="3"/>
  <c r="L57" i="3"/>
  <c r="K57" i="3"/>
  <c r="H57" i="3"/>
  <c r="G57" i="3"/>
  <c r="F57" i="3"/>
  <c r="E57" i="3"/>
  <c r="C57" i="3"/>
  <c r="I51" i="3"/>
  <c r="I50" i="3"/>
  <c r="I49" i="3"/>
  <c r="I48" i="3"/>
  <c r="I47" i="3"/>
  <c r="I46" i="3"/>
  <c r="I45" i="3"/>
  <c r="I44" i="3"/>
  <c r="I43" i="3"/>
  <c r="R42" i="3"/>
  <c r="Q42" i="3"/>
  <c r="P42" i="3"/>
  <c r="N42" i="3"/>
  <c r="M42" i="3"/>
  <c r="L42" i="3"/>
  <c r="K42" i="3"/>
  <c r="H42" i="3"/>
  <c r="G42" i="3"/>
  <c r="F42" i="3"/>
  <c r="E42" i="3"/>
  <c r="C42" i="3"/>
  <c r="I37" i="3"/>
  <c r="I36" i="3"/>
  <c r="I35" i="3"/>
  <c r="I34" i="3"/>
  <c r="I33" i="3"/>
  <c r="I32" i="3"/>
  <c r="I31" i="3"/>
  <c r="I30" i="3"/>
  <c r="I29" i="3"/>
  <c r="I28" i="3"/>
  <c r="I27" i="3"/>
  <c r="I26" i="3"/>
  <c r="I25" i="3"/>
  <c r="I24" i="3"/>
  <c r="I23" i="3"/>
  <c r="R22" i="3"/>
  <c r="Q22" i="3"/>
  <c r="P22" i="3"/>
  <c r="N22" i="3"/>
  <c r="M22" i="3"/>
  <c r="R101" i="3" s="1"/>
  <c r="L22" i="3"/>
  <c r="K22" i="3"/>
  <c r="H22" i="3"/>
  <c r="G22" i="3"/>
  <c r="F22" i="3"/>
  <c r="E22" i="3"/>
  <c r="C22" i="3"/>
  <c r="I18" i="3"/>
  <c r="I17" i="3"/>
  <c r="I16" i="3"/>
  <c r="I15" i="3"/>
  <c r="I14" i="3"/>
  <c r="I13" i="3"/>
  <c r="I12" i="3"/>
  <c r="I11" i="3"/>
  <c r="I10" i="3"/>
  <c r="I9" i="3"/>
  <c r="I7" i="3"/>
  <c r="I6" i="3"/>
  <c r="I5" i="3"/>
  <c r="I4" i="3"/>
  <c r="I3" i="3"/>
  <c r="I42" i="3" l="1"/>
  <c r="E98" i="3"/>
  <c r="J101" i="3"/>
  <c r="H100" i="3"/>
  <c r="L98" i="3"/>
  <c r="I22" i="3"/>
  <c r="I57" i="3"/>
  <c r="I76" i="3"/>
  <c r="I91" i="3"/>
  <c r="G99" i="3"/>
  <c r="Q100" i="3"/>
  <c r="N98" i="3"/>
  <c r="P99" i="3"/>
  <c r="J100" i="3"/>
  <c r="R100" i="3"/>
  <c r="L101" i="3"/>
  <c r="F98" i="3"/>
  <c r="H99" i="3"/>
  <c r="G98" i="3"/>
  <c r="Q99" i="3"/>
  <c r="E101" i="3"/>
  <c r="J99" i="3"/>
  <c r="L100" i="3"/>
  <c r="F101" i="3"/>
  <c r="N101" i="3"/>
  <c r="H98" i="3"/>
  <c r="P98" i="3"/>
  <c r="R99" i="3"/>
  <c r="Q98" i="3"/>
  <c r="E100" i="3"/>
  <c r="G101" i="3"/>
  <c r="J98" i="3"/>
  <c r="J102" i="3" s="1"/>
  <c r="R98" i="3"/>
  <c r="F100" i="3"/>
  <c r="N100" i="3"/>
  <c r="H101" i="3"/>
  <c r="P101" i="3"/>
  <c r="L99" i="3"/>
  <c r="L102" i="3" s="1"/>
  <c r="E99" i="3"/>
  <c r="G100" i="3"/>
  <c r="Q101" i="3"/>
  <c r="F99" i="3"/>
  <c r="N99" i="3"/>
  <c r="P100" i="3"/>
  <c r="Q102" i="3" l="1"/>
  <c r="O101" i="3"/>
  <c r="O100" i="3"/>
  <c r="N102" i="3"/>
  <c r="P102" i="3"/>
  <c r="K98" i="3"/>
  <c r="G102" i="3"/>
  <c r="M101" i="3" s="1"/>
  <c r="I98" i="3"/>
  <c r="H102" i="3"/>
  <c r="K99" i="3"/>
  <c r="I99" i="3"/>
  <c r="R102" i="3"/>
  <c r="F102" i="3"/>
  <c r="K100" i="3"/>
  <c r="I100" i="3"/>
  <c r="O98" i="3"/>
  <c r="O99" i="3"/>
  <c r="I101" i="3"/>
  <c r="K101" i="3"/>
  <c r="E102" i="3"/>
  <c r="M100" i="3" l="1"/>
  <c r="M98" i="3"/>
  <c r="M102" i="3" s="1"/>
  <c r="M99" i="3"/>
  <c r="I102" i="3"/>
  <c r="K102" i="3"/>
  <c r="O10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101" authorId="0" shapeId="0" xr:uid="{59C21BA2-6675-4B7F-8CBB-C8C3461B3095}">
      <text>
        <r>
          <rPr>
            <b/>
            <sz val="9"/>
            <rFont val="宋体"/>
            <family val="3"/>
            <charset val="134"/>
          </rPr>
          <t>admin:</t>
        </r>
        <r>
          <rPr>
            <sz val="9"/>
            <rFont val="宋体"/>
            <family val="3"/>
            <charset val="134"/>
          </rPr>
          <t xml:space="preserve">
</t>
        </r>
      </text>
    </comment>
  </commentList>
</comments>
</file>

<file path=xl/sharedStrings.xml><?xml version="1.0" encoding="utf-8"?>
<sst xmlns="http://schemas.openxmlformats.org/spreadsheetml/2006/main" count="5331" uniqueCount="1076">
  <si>
    <t>计划学时</t>
  </si>
  <si>
    <t>课程代码</t>
  </si>
  <si>
    <t>课程名称</t>
  </si>
  <si>
    <t>学分</t>
  </si>
  <si>
    <t>一</t>
  </si>
  <si>
    <t>二</t>
  </si>
  <si>
    <t>三</t>
  </si>
  <si>
    <t>四</t>
  </si>
  <si>
    <t>五</t>
  </si>
  <si>
    <t>六</t>
  </si>
  <si>
    <t>理论</t>
  </si>
  <si>
    <t>实践</t>
  </si>
  <si>
    <t>01100001G</t>
  </si>
  <si>
    <t>思想道德修养与法律基础</t>
  </si>
  <si>
    <t>理论+实践</t>
  </si>
  <si>
    <t>6/8+6</t>
  </si>
  <si>
    <t>考试</t>
  </si>
  <si>
    <t>继续教育校外教学点</t>
  </si>
  <si>
    <t>01100005G</t>
  </si>
  <si>
    <t>01100003G</t>
  </si>
  <si>
    <t>形势与政策</t>
  </si>
  <si>
    <t>考查</t>
  </si>
  <si>
    <t>03060027G</t>
  </si>
  <si>
    <t>军事理论</t>
  </si>
  <si>
    <t>纯理论</t>
  </si>
  <si>
    <t>03060028G</t>
  </si>
  <si>
    <t>大学生健康与安全教育</t>
  </si>
  <si>
    <t>01090320Z</t>
  </si>
  <si>
    <t>体育</t>
  </si>
  <si>
    <t>01090321Z</t>
  </si>
  <si>
    <t>体能测试</t>
  </si>
  <si>
    <t>纯实践</t>
  </si>
  <si>
    <t>其他</t>
  </si>
  <si>
    <t>03060002G</t>
  </si>
  <si>
    <t>职业规划与就业指导</t>
  </si>
  <si>
    <t>01025178Z</t>
  </si>
  <si>
    <t>创新创业基础</t>
  </si>
  <si>
    <t>01050469Z</t>
  </si>
  <si>
    <t>现代信息技术应用基础</t>
  </si>
  <si>
    <t>01070003G</t>
  </si>
  <si>
    <t>高职英语</t>
  </si>
  <si>
    <t>小计</t>
  </si>
  <si>
    <t>综合素质公共选修课必选10学分</t>
  </si>
  <si>
    <t>与本专业不相关的1-11类共选10学分</t>
  </si>
  <si>
    <t>01010213Z</t>
  </si>
  <si>
    <t>会计学基础</t>
  </si>
  <si>
    <t>01020095Z</t>
  </si>
  <si>
    <t>经济学基础</t>
  </si>
  <si>
    <t>01010227Z</t>
  </si>
  <si>
    <t>会计职业道德</t>
  </si>
  <si>
    <t>01010153Z</t>
  </si>
  <si>
    <t>01010168Z</t>
  </si>
  <si>
    <t>会计基本技能</t>
  </si>
  <si>
    <t>01010006Z</t>
  </si>
  <si>
    <t>经济法</t>
  </si>
  <si>
    <t>01010228Z</t>
  </si>
  <si>
    <t>01010169Z</t>
  </si>
  <si>
    <t>01010230Z</t>
  </si>
  <si>
    <t>金融工具与金融市场</t>
  </si>
  <si>
    <t>01010171Z</t>
  </si>
  <si>
    <t>01010140Z</t>
  </si>
  <si>
    <t>01010028Z</t>
  </si>
  <si>
    <t>01010048Z</t>
  </si>
  <si>
    <t>纳税筹划</t>
  </si>
  <si>
    <t>01010172Z</t>
  </si>
  <si>
    <t>01010240Z</t>
  </si>
  <si>
    <t>管理会计</t>
  </si>
  <si>
    <t>01010043Z</t>
  </si>
  <si>
    <t>审计</t>
  </si>
  <si>
    <t>01010184Z</t>
  </si>
  <si>
    <t>顶岗实习与毕业调研</t>
  </si>
  <si>
    <t>16W</t>
  </si>
  <si>
    <t>01010167Z</t>
  </si>
  <si>
    <t>01010134Z</t>
  </si>
  <si>
    <t>统计学基础</t>
  </si>
  <si>
    <t>01010002Z</t>
  </si>
  <si>
    <t>证券投资实务</t>
  </si>
  <si>
    <t>01010050Z</t>
  </si>
  <si>
    <t>财政与金融</t>
  </si>
  <si>
    <t>会计专业（高技能人才学历提升计划）课程设置与教学安排表</t>
    <phoneticPr fontId="4" type="noConversion"/>
  </si>
  <si>
    <t>课程类别</t>
    <phoneticPr fontId="4" type="noConversion"/>
  </si>
  <si>
    <t>课程性质</t>
  </si>
  <si>
    <t>序号</t>
  </si>
  <si>
    <t>序号</t>
    <phoneticPr fontId="4" type="noConversion"/>
  </si>
  <si>
    <t>教学周学时/教学周数</t>
  </si>
  <si>
    <t>17周</t>
  </si>
  <si>
    <t>18周</t>
  </si>
  <si>
    <t>16周</t>
  </si>
  <si>
    <t>excel在财务中的应用</t>
  </si>
  <si>
    <t>课程类型</t>
    <phoneticPr fontId="4" type="noConversion"/>
  </si>
  <si>
    <t>学分</t>
    <phoneticPr fontId="4" type="noConversion"/>
  </si>
  <si>
    <t>总学时</t>
  </si>
  <si>
    <t>总学时</t>
    <phoneticPr fontId="4" type="noConversion"/>
  </si>
  <si>
    <t>理论</t>
    <phoneticPr fontId="4" type="noConversion"/>
  </si>
  <si>
    <t>实践</t>
    <phoneticPr fontId="4" type="noConversion"/>
  </si>
  <si>
    <t>一</t>
    <phoneticPr fontId="4" type="noConversion"/>
  </si>
  <si>
    <t>二</t>
    <phoneticPr fontId="4" type="noConversion"/>
  </si>
  <si>
    <t>三</t>
    <phoneticPr fontId="4" type="noConversion"/>
  </si>
  <si>
    <t>四</t>
    <phoneticPr fontId="4" type="noConversion"/>
  </si>
  <si>
    <t>五</t>
    <phoneticPr fontId="4" type="noConversion"/>
  </si>
  <si>
    <t>六</t>
    <phoneticPr fontId="4" type="noConversion"/>
  </si>
  <si>
    <t>主要教学场所</t>
    <phoneticPr fontId="4" type="noConversion"/>
  </si>
  <si>
    <t>备注</t>
    <phoneticPr fontId="4" type="noConversion"/>
  </si>
  <si>
    <t>毛泽东思想和中国特色社会主义理论体系概论</t>
  </si>
  <si>
    <t>综合素质公共选修课必选10学分</t>
    <phoneticPr fontId="4" type="noConversion"/>
  </si>
  <si>
    <t>继续教育校外教学点</t>
    <phoneticPr fontId="4" type="noConversion"/>
  </si>
  <si>
    <t>思想道德修养与法律基础⊙</t>
    <phoneticPr fontId="4" type="noConversion"/>
  </si>
  <si>
    <t>毛泽东思想和中国特色社会主义理论体系概论⊙</t>
    <phoneticPr fontId="4" type="noConversion"/>
  </si>
  <si>
    <t>税务会计⊙</t>
    <phoneticPr fontId="4" type="noConversion"/>
  </si>
  <si>
    <t>企业财务会计⊙</t>
    <phoneticPr fontId="4" type="noConversion"/>
  </si>
  <si>
    <t>成本核算与管理⊙</t>
    <phoneticPr fontId="4" type="noConversion"/>
  </si>
  <si>
    <t>财务软件应用⊙</t>
    <phoneticPr fontId="4" type="noConversion"/>
  </si>
  <si>
    <t>财务报表分析⊙</t>
    <phoneticPr fontId="4" type="noConversion"/>
  </si>
  <si>
    <t>企业财务管理⊙</t>
    <phoneticPr fontId="4" type="noConversion"/>
  </si>
  <si>
    <t>核心课程：⊙</t>
    <phoneticPr fontId="4" type="noConversion"/>
  </si>
  <si>
    <t>教学企业项目（企业所得税汇算清缴）</t>
    <phoneticPr fontId="4" type="noConversion"/>
  </si>
  <si>
    <t>基
本
素
质
课</t>
    <phoneticPr fontId="4" type="noConversion"/>
  </si>
  <si>
    <t>必
修
课</t>
    <phoneticPr fontId="4" type="noConversion"/>
  </si>
  <si>
    <t>选修课</t>
  </si>
  <si>
    <t>选修课</t>
    <phoneticPr fontId="4" type="noConversion"/>
  </si>
  <si>
    <t>选
修
课</t>
    <phoneticPr fontId="4" type="noConversion"/>
  </si>
  <si>
    <t>专
业
技
能
课</t>
    <phoneticPr fontId="4" type="noConversion"/>
  </si>
  <si>
    <t>必修课</t>
    <phoneticPr fontId="4" type="noConversion"/>
  </si>
  <si>
    <t>01020002Z</t>
  </si>
  <si>
    <t>企业管理</t>
  </si>
  <si>
    <t>01090001G</t>
  </si>
  <si>
    <t>应用文写作</t>
  </si>
  <si>
    <t>01010143Z</t>
  </si>
  <si>
    <t>行业会计比较</t>
  </si>
  <si>
    <t>01010092Z</t>
  </si>
  <si>
    <t>会计英语</t>
  </si>
  <si>
    <t>01010155Z</t>
  </si>
  <si>
    <t>公司战略与风险管理</t>
  </si>
  <si>
    <t>01010162Z</t>
  </si>
  <si>
    <t>企业内部控制</t>
  </si>
  <si>
    <t>01010139Z</t>
  </si>
  <si>
    <t>出纳实务</t>
  </si>
  <si>
    <t>要求必选10学分</t>
  </si>
  <si>
    <t>总学分、总学时、必修课周学时合计</t>
  </si>
  <si>
    <t>市场营销专业（高技能人才学历提升计划）课程设置与教学安排表</t>
  </si>
  <si>
    <t>6/8+1</t>
  </si>
  <si>
    <t>01020005Z</t>
  </si>
  <si>
    <t>管理学基础</t>
  </si>
  <si>
    <t>01010003Z</t>
  </si>
  <si>
    <t>基础会计</t>
  </si>
  <si>
    <t>01020003Z</t>
  </si>
  <si>
    <t>市场营销实务</t>
  </si>
  <si>
    <t>01020001Z</t>
  </si>
  <si>
    <t>电子商务概论</t>
  </si>
  <si>
    <t>01020056Z</t>
  </si>
  <si>
    <t>市场调查与预测</t>
  </si>
  <si>
    <t>01020067Z</t>
  </si>
  <si>
    <t>消费行为分析</t>
  </si>
  <si>
    <t>01020069Z</t>
  </si>
  <si>
    <t>01020291Z</t>
  </si>
  <si>
    <t>客户服务与管理</t>
  </si>
  <si>
    <t>01090001Z</t>
  </si>
  <si>
    <t>公共关系实务</t>
  </si>
  <si>
    <t>01020201Z</t>
  </si>
  <si>
    <t>01025261Z</t>
  </si>
  <si>
    <t>服务营销</t>
  </si>
  <si>
    <t>01020068Z</t>
  </si>
  <si>
    <t>广告策划实务</t>
  </si>
  <si>
    <t>01020065Z</t>
  </si>
  <si>
    <t>营销策划</t>
  </si>
  <si>
    <t>01020007Z</t>
  </si>
  <si>
    <t>网络营销</t>
  </si>
  <si>
    <t>01025054Z</t>
  </si>
  <si>
    <t>01020192Z</t>
  </si>
  <si>
    <t>连锁加盟管理</t>
  </si>
  <si>
    <t>01020288Z</t>
  </si>
  <si>
    <t>人力资源管理</t>
  </si>
  <si>
    <t>01020059Z</t>
  </si>
  <si>
    <t>战略管理</t>
  </si>
  <si>
    <t>01020073Z</t>
  </si>
  <si>
    <t>商务沟通</t>
  </si>
  <si>
    <t>01010245Z</t>
  </si>
  <si>
    <t>组织行为学</t>
  </si>
  <si>
    <t>01020058Z</t>
  </si>
  <si>
    <t>企业策划</t>
  </si>
  <si>
    <t>要求必选16学分</t>
  </si>
  <si>
    <t>课程代码</t>
    <phoneticPr fontId="4" type="noConversion"/>
  </si>
  <si>
    <t>课程名称</t>
    <phoneticPr fontId="4" type="noConversion"/>
  </si>
  <si>
    <t>市场调查与预测⊙</t>
    <phoneticPr fontId="4" type="noConversion"/>
  </si>
  <si>
    <t>消费行为分析⊙</t>
    <phoneticPr fontId="4" type="noConversion"/>
  </si>
  <si>
    <t>推销实务⊙</t>
    <phoneticPr fontId="4" type="noConversion"/>
  </si>
  <si>
    <t>终端营销⊙</t>
    <phoneticPr fontId="4" type="noConversion"/>
  </si>
  <si>
    <t>营销策划⊙</t>
    <phoneticPr fontId="4" type="noConversion"/>
  </si>
  <si>
    <t>顶岗实习与毕业调研⊙</t>
    <phoneticPr fontId="4" type="noConversion"/>
  </si>
  <si>
    <t>专
业
能
力
课</t>
    <phoneticPr fontId="4" type="noConversion"/>
  </si>
  <si>
    <t>课程
类别</t>
    <phoneticPr fontId="4" type="noConversion"/>
  </si>
  <si>
    <t>课程
性质</t>
  </si>
  <si>
    <t>课程
性质</t>
    <phoneticPr fontId="4" type="noConversion"/>
  </si>
  <si>
    <t>考核
评价
方式</t>
    <phoneticPr fontId="4" type="noConversion"/>
  </si>
  <si>
    <t>建筑工程技术专业(高技能人才学历提升计划)教学进程安排表</t>
  </si>
  <si>
    <t xml:space="preserve">学期 </t>
  </si>
  <si>
    <t>课程
模块名称</t>
  </si>
  <si>
    <t>模块应修学分</t>
  </si>
  <si>
    <t>课程编码</t>
  </si>
  <si>
    <t>课程
学分</t>
  </si>
  <si>
    <t>理论
学时</t>
  </si>
  <si>
    <t>实践
学时</t>
  </si>
  <si>
    <t>周
学时</t>
  </si>
  <si>
    <t>教学
周</t>
  </si>
  <si>
    <t>考核
方式</t>
  </si>
  <si>
    <t>课程属性</t>
  </si>
  <si>
    <t>授课
地点</t>
  </si>
  <si>
    <t>精品
课程</t>
  </si>
  <si>
    <t>校企
开发</t>
  </si>
  <si>
    <t>书证
融通</t>
  </si>
  <si>
    <t>第一学期</t>
  </si>
  <si>
    <t>五育融合</t>
  </si>
  <si>
    <t>07BX00601</t>
  </si>
  <si>
    <t>体育(1)</t>
  </si>
  <si>
    <t>0-2</t>
  </si>
  <si>
    <t>▲</t>
  </si>
  <si>
    <t>公共课</t>
  </si>
  <si>
    <t>必修</t>
  </si>
  <si>
    <t>D7</t>
  </si>
  <si>
    <t>12BX00300</t>
  </si>
  <si>
    <t>毛泽东思想和中特理论概论</t>
  </si>
  <si>
    <t>3-1</t>
  </si>
  <si>
    <t>D1</t>
  </si>
  <si>
    <t>12BX00800</t>
  </si>
  <si>
    <t>2-0</t>
  </si>
  <si>
    <t>99BX00400</t>
  </si>
  <si>
    <t>军事技能</t>
  </si>
  <si>
    <t>0-56</t>
  </si>
  <si>
    <t>12BX00501</t>
  </si>
  <si>
    <t>形势与政策教育(1)</t>
  </si>
  <si>
    <t>/</t>
  </si>
  <si>
    <t>2-2</t>
  </si>
  <si>
    <t>12BX00900</t>
  </si>
  <si>
    <t>马克思主义中国进程与青年学生使命担当</t>
  </si>
  <si>
    <t>99BX00101</t>
  </si>
  <si>
    <t>心理健康教育(1)</t>
  </si>
  <si>
    <t>第二课堂</t>
  </si>
  <si>
    <t>12XX02700</t>
  </si>
  <si>
    <t>思想政治实践</t>
  </si>
  <si>
    <t>选修</t>
  </si>
  <si>
    <t>D5</t>
  </si>
  <si>
    <t>12XX02800</t>
  </si>
  <si>
    <t>职业技能与职业素养</t>
  </si>
  <si>
    <t>12XX02900</t>
  </si>
  <si>
    <t>审美与人文素养</t>
  </si>
  <si>
    <t>12XX03000</t>
  </si>
  <si>
    <t>品格与身心健康</t>
  </si>
  <si>
    <t>12XX03100</t>
  </si>
  <si>
    <t>公益与志愿服务</t>
  </si>
  <si>
    <t>12XX03200</t>
  </si>
  <si>
    <t>创新创业实战</t>
  </si>
  <si>
    <t>12XX03300</t>
  </si>
  <si>
    <t>劳动实践</t>
  </si>
  <si>
    <t>群通用能力</t>
  </si>
  <si>
    <t>11BX00101</t>
  </si>
  <si>
    <t>大学英语Ⅰ(1)</t>
  </si>
  <si>
    <t>■</t>
  </si>
  <si>
    <t>15BX00401</t>
  </si>
  <si>
    <t>就业指导(1)</t>
  </si>
  <si>
    <t>060129100</t>
  </si>
  <si>
    <t>高等数学</t>
  </si>
  <si>
    <t>3-0</t>
  </si>
  <si>
    <t>专业基础课</t>
  </si>
  <si>
    <t>D4</t>
  </si>
  <si>
    <t>060129200</t>
  </si>
  <si>
    <t>建筑力学</t>
  </si>
  <si>
    <t>060129301</t>
  </si>
  <si>
    <t>建筑制图1</t>
  </si>
  <si>
    <t>1-2</t>
  </si>
  <si>
    <t>第二学期</t>
  </si>
  <si>
    <t>07BX00602</t>
  </si>
  <si>
    <t>体育(2)</t>
  </si>
  <si>
    <t>12BX00100</t>
  </si>
  <si>
    <t>2-1</t>
  </si>
  <si>
    <t>12BX00502</t>
  </si>
  <si>
    <t>形势与政策教育(2)</t>
  </si>
  <si>
    <t>99BX00102</t>
  </si>
  <si>
    <t>心理健康教育(2)</t>
  </si>
  <si>
    <t>D2</t>
  </si>
  <si>
    <t>15BX00402</t>
  </si>
  <si>
    <t>就业指导(2)</t>
  </si>
  <si>
    <t>4-0</t>
  </si>
  <si>
    <t>11BX00102</t>
  </si>
  <si>
    <t>大学英语Ⅰ(2)</t>
  </si>
  <si>
    <t>14BX00100</t>
  </si>
  <si>
    <t>创新创业启蒙</t>
  </si>
  <si>
    <t>99BX00500</t>
  </si>
  <si>
    <t>信息技术与人工智能</t>
  </si>
  <si>
    <t>0-4</t>
  </si>
  <si>
    <t>D3</t>
  </si>
  <si>
    <t>060129302</t>
  </si>
  <si>
    <t>建筑制图(2)</t>
  </si>
  <si>
    <t>院校级</t>
  </si>
  <si>
    <t>060129400</t>
  </si>
  <si>
    <t>建筑材料</t>
  </si>
  <si>
    <t>060001400</t>
  </si>
  <si>
    <t>建筑CAD</t>
  </si>
  <si>
    <t>岗位核心能力</t>
  </si>
  <si>
    <t>060129500</t>
  </si>
  <si>
    <t>建筑结构</t>
  </si>
  <si>
    <t>专业核心课</t>
  </si>
  <si>
    <t>第三学期</t>
  </si>
  <si>
    <t>12BX00503</t>
  </si>
  <si>
    <t>形势与政策教育(3)</t>
  </si>
  <si>
    <t>07BX00603</t>
  </si>
  <si>
    <t>体育(3)</t>
  </si>
  <si>
    <t>060129600</t>
  </si>
  <si>
    <t>建筑工程设备</t>
  </si>
  <si>
    <t>060129700</t>
  </si>
  <si>
    <t>房屋建筑学</t>
  </si>
  <si>
    <t>060129800</t>
  </si>
  <si>
    <t>建筑工程测量</t>
  </si>
  <si>
    <t>3-2</t>
  </si>
  <si>
    <t>060129900</t>
  </si>
  <si>
    <t>地基与基础</t>
  </si>
  <si>
    <t>书证融通</t>
  </si>
  <si>
    <t>060001500</t>
  </si>
  <si>
    <t>建筑信息模型(BIM)基础</t>
  </si>
  <si>
    <t>第四学期</t>
  </si>
  <si>
    <t>12BX00504</t>
  </si>
  <si>
    <t>形势与政策教育(4)</t>
  </si>
  <si>
    <t>15BX00404</t>
  </si>
  <si>
    <t>就业指导(4)</t>
  </si>
  <si>
    <t>060130200</t>
  </si>
  <si>
    <t>建筑施工技术</t>
  </si>
  <si>
    <t>060130300</t>
  </si>
  <si>
    <t>建筑工程项目管理</t>
  </si>
  <si>
    <t>060130400</t>
  </si>
  <si>
    <t>BIM技术应用</t>
  </si>
  <si>
    <t>专业拓展课</t>
  </si>
  <si>
    <t>跨专业就业</t>
  </si>
  <si>
    <t>060130700</t>
  </si>
  <si>
    <t>公路、桥梁与隧道工程
施工测量</t>
  </si>
  <si>
    <t>060130800</t>
  </si>
  <si>
    <t>建筑工程计量与计价</t>
  </si>
  <si>
    <t>学历深造</t>
  </si>
  <si>
    <t>专创融合</t>
  </si>
  <si>
    <t>060130000</t>
  </si>
  <si>
    <t>工程项目招投标与合同管理</t>
  </si>
  <si>
    <t>...</t>
  </si>
  <si>
    <t>第五学期</t>
  </si>
  <si>
    <t>07BX00605</t>
  </si>
  <si>
    <t>体育(5)</t>
  </si>
  <si>
    <t>12BX00505</t>
  </si>
  <si>
    <t>形势与政策教育(5)</t>
  </si>
  <si>
    <t>15BX00405</t>
  </si>
  <si>
    <t>就业指导(5)</t>
  </si>
  <si>
    <t>060120900</t>
  </si>
  <si>
    <t>建筑法规</t>
  </si>
  <si>
    <t>1-1</t>
  </si>
  <si>
    <t>060121000</t>
  </si>
  <si>
    <t>建筑信息模型（BIM）
综合实训</t>
  </si>
  <si>
    <t>060121100</t>
  </si>
  <si>
    <t>计算机辅助施工组织设计</t>
  </si>
  <si>
    <t>060121200</t>
  </si>
  <si>
    <t>计算机辅助结构设计</t>
  </si>
  <si>
    <t>1-5</t>
  </si>
  <si>
    <t>第六学期</t>
  </si>
  <si>
    <t>12BX00506</t>
  </si>
  <si>
    <t>形势与政策教育(6)</t>
  </si>
  <si>
    <t>顶岗实习</t>
  </si>
  <si>
    <t>0-28</t>
  </si>
  <si>
    <t>D6</t>
  </si>
  <si>
    <t>毕业设计（论文）</t>
  </si>
  <si>
    <t>应修
学分</t>
  </si>
  <si>
    <t>应修学时</t>
  </si>
  <si>
    <t>课程门数</t>
  </si>
  <si>
    <t>必修学时</t>
  </si>
  <si>
    <t>选修学时</t>
  </si>
  <si>
    <t>考试门数</t>
  </si>
  <si>
    <t>学时占比</t>
  </si>
  <si>
    <t>必修门数</t>
  </si>
  <si>
    <t>选修门数</t>
  </si>
  <si>
    <t>统
计</t>
  </si>
  <si>
    <t>毕业应修总计</t>
  </si>
  <si>
    <t>考核方式：▲考查 ■考试
授课地点（单一选项）：D1普通教室 D2一体化教室 D3机房 D4多媒体教室 D5实践场所 D6校外实训基地 D7其他(语音室、体育馆等)。
书证融通：指课程内容与职业资格证书、X证书“共生共长”的课程。
第二课堂：1-5学期均可选修,毕业须修满6学分。
周学时：格式：理论学时-实践学时，学时按估算值，取整数。
学分：/ 表示课程本学期内正常上课但不录入学分。
课程名称(*)：表示同一门课程分不同学期授课，*表示授课的学期。</t>
  </si>
  <si>
    <t>工商企业管理专业(高技能人才学历提升计划)教学进程安排表</t>
  </si>
  <si>
    <t>080218200</t>
  </si>
  <si>
    <t>现代管理学</t>
  </si>
  <si>
    <t>080231100</t>
  </si>
  <si>
    <t>经济法概论</t>
  </si>
  <si>
    <t>080218400</t>
  </si>
  <si>
    <t>企业会计实务</t>
  </si>
  <si>
    <t>3-3</t>
  </si>
  <si>
    <t>080227600</t>
  </si>
  <si>
    <t>企业合同管理实务</t>
  </si>
  <si>
    <t>080227700</t>
  </si>
  <si>
    <t>知识产权管理实务</t>
  </si>
  <si>
    <t>080227800</t>
  </si>
  <si>
    <t>080227900</t>
  </si>
  <si>
    <t>税法基础</t>
  </si>
  <si>
    <t>080228000</t>
  </si>
  <si>
    <t>劳动与社会保障法</t>
  </si>
  <si>
    <t>■</t>
    <phoneticPr fontId="9" type="noConversion"/>
  </si>
  <si>
    <t>080228100</t>
  </si>
  <si>
    <t>移动商务技术</t>
  </si>
  <si>
    <t>080228200</t>
  </si>
  <si>
    <t>团队建设与管理</t>
  </si>
  <si>
    <t>▲</t>
    <phoneticPr fontId="9" type="noConversion"/>
  </si>
  <si>
    <t>080228300</t>
  </si>
  <si>
    <t>管理经济学</t>
  </si>
  <si>
    <t>080228403</t>
  </si>
  <si>
    <t>市场营销与创意策划1</t>
  </si>
  <si>
    <t>080228503</t>
  </si>
  <si>
    <t>商务沟通与谈判技巧1</t>
  </si>
  <si>
    <t>080228600</t>
  </si>
  <si>
    <t>财务信息化管理</t>
  </si>
  <si>
    <t>080228700</t>
  </si>
  <si>
    <t>会议管理</t>
  </si>
  <si>
    <t>080228800</t>
  </si>
  <si>
    <t>物流与供应链管理</t>
  </si>
  <si>
    <t>080228404</t>
  </si>
  <si>
    <t>市场营销与创意策划2</t>
  </si>
  <si>
    <t>080228504</t>
  </si>
  <si>
    <t>商务沟通与谈判技巧2</t>
  </si>
  <si>
    <t>080228900</t>
  </si>
  <si>
    <t>客户关系管理与客户经营</t>
  </si>
  <si>
    <t>国家级</t>
  </si>
  <si>
    <t>080229000</t>
  </si>
  <si>
    <t>企业战略认知</t>
  </si>
  <si>
    <t>080229100</t>
  </si>
  <si>
    <t>新零售与新营销实务</t>
  </si>
  <si>
    <t>080229200</t>
  </si>
  <si>
    <t>证券投资理论与实务</t>
  </si>
  <si>
    <t>0-3</t>
  </si>
  <si>
    <t>080229300</t>
  </si>
  <si>
    <t>办公软件高级应用</t>
  </si>
  <si>
    <t>080229400</t>
  </si>
  <si>
    <t>经济应用文写作训练</t>
  </si>
  <si>
    <t>080230700</t>
  </si>
  <si>
    <t>短视频制作训练</t>
  </si>
  <si>
    <t>080229500</t>
  </si>
  <si>
    <t>认知思维训练</t>
  </si>
  <si>
    <t>080229600</t>
  </si>
  <si>
    <t>网络营销综合实训</t>
  </si>
  <si>
    <t>080229700</t>
  </si>
  <si>
    <t>多媒体技术应用</t>
  </si>
  <si>
    <t>080229800</t>
  </si>
  <si>
    <t>新媒体运营技能</t>
  </si>
  <si>
    <t>080229900</t>
  </si>
  <si>
    <t>国际贸易实务</t>
  </si>
  <si>
    <t>080230000</t>
  </si>
  <si>
    <t>财务管理</t>
  </si>
  <si>
    <t>080230100</t>
  </si>
  <si>
    <t>营销经典及案例分析</t>
  </si>
  <si>
    <t>080230200</t>
  </si>
  <si>
    <t>080230300</t>
  </si>
  <si>
    <t>财务大数据分析</t>
  </si>
  <si>
    <t>080230400</t>
  </si>
  <si>
    <t>企业经营模拟实战</t>
  </si>
  <si>
    <t>080241200</t>
    <phoneticPr fontId="9" type="noConversion"/>
  </si>
  <si>
    <t>劳动经济学</t>
  </si>
  <si>
    <t>080241300</t>
    <phoneticPr fontId="9" type="noConversion"/>
  </si>
  <si>
    <t>绩效与薪酬管理</t>
  </si>
  <si>
    <t>080241400</t>
    <phoneticPr fontId="9" type="noConversion"/>
  </si>
  <si>
    <t>商务英语口语</t>
  </si>
  <si>
    <t>080230500</t>
  </si>
  <si>
    <t>080230600</t>
  </si>
  <si>
    <t>考核方式：▲考查 ■考试
授课地点（单一选项）：D1普通教室 D2机房 D3多媒体教室  D4户外
书证融通：指课程内容与职业资格证书、X证书“共生共长”的课程。
第二课堂：1-5学期均可选修,毕业须修满6学分。
周学时：格式：理论学时-实践学时，学时按估算值，取整数。
学分：/ 表示课程本学期内正常上课但不录入学分。
课程名称(*)：表示同一门课程分不同学期授课，*表示授课的学期。</t>
  </si>
  <si>
    <t>机电一体化技术专业(高技能人才学历提升计划)教学进程安排表</t>
    <phoneticPr fontId="9" type="noConversion"/>
  </si>
  <si>
    <t>电工电子技术基础</t>
    <phoneticPr fontId="9" type="noConversion"/>
  </si>
  <si>
    <t>4-2</t>
    <phoneticPr fontId="9" type="noConversion"/>
  </si>
  <si>
    <t>机械制图与CAD(1)</t>
    <phoneticPr fontId="9" type="noConversion"/>
  </si>
  <si>
    <t>4-4</t>
    <phoneticPr fontId="9" type="noConversion"/>
  </si>
  <si>
    <t>是</t>
  </si>
  <si>
    <t>机械基础与创新设计</t>
    <phoneticPr fontId="9" type="noConversion"/>
  </si>
  <si>
    <t>专业基础课</t>
    <phoneticPr fontId="9" type="noConversion"/>
  </si>
  <si>
    <t>必修</t>
    <phoneticPr fontId="9" type="noConversion"/>
  </si>
  <si>
    <t>210311002</t>
    <phoneticPr fontId="9" type="noConversion"/>
  </si>
  <si>
    <t>机械制图与CAD(2)</t>
    <phoneticPr fontId="9" type="noConversion"/>
  </si>
  <si>
    <t>2-3</t>
    <phoneticPr fontId="9" type="noConversion"/>
  </si>
  <si>
    <t>C语言程序设计</t>
  </si>
  <si>
    <t>2-2</t>
    <phoneticPr fontId="9" type="noConversion"/>
  </si>
  <si>
    <t>电机与电气控制技术</t>
    <phoneticPr fontId="9" type="noConversion"/>
  </si>
  <si>
    <t>专业核心课</t>
    <phoneticPr fontId="9" type="noConversion"/>
  </si>
  <si>
    <t>传感器技术与应用</t>
  </si>
  <si>
    <t>12</t>
    <phoneticPr fontId="9" type="noConversion"/>
  </si>
  <si>
    <t>维修电工</t>
    <phoneticPr fontId="9" type="noConversion"/>
  </si>
  <si>
    <t>210312100</t>
    <phoneticPr fontId="9" type="noConversion"/>
  </si>
  <si>
    <t>三维建模（solidworks）</t>
  </si>
  <si>
    <t>210311700</t>
    <phoneticPr fontId="9" type="noConversion"/>
  </si>
  <si>
    <t>金工实习</t>
    <phoneticPr fontId="9" type="noConversion"/>
  </si>
  <si>
    <t>0-8</t>
    <phoneticPr fontId="9" type="noConversion"/>
  </si>
  <si>
    <t>工业机器人与智能制造</t>
    <phoneticPr fontId="9" type="noConversion"/>
  </si>
  <si>
    <t>1-2</t>
    <phoneticPr fontId="9" type="noConversion"/>
  </si>
  <si>
    <t>工业机器人系统及应用</t>
    <phoneticPr fontId="9" type="noConversion"/>
  </si>
  <si>
    <t>210312300</t>
    <phoneticPr fontId="9" type="noConversion"/>
  </si>
  <si>
    <t>机械制造技术</t>
  </si>
  <si>
    <t>3-2</t>
    <phoneticPr fontId="9" type="noConversion"/>
  </si>
  <si>
    <t>可编程控制器基础</t>
  </si>
  <si>
    <t>210312400</t>
    <phoneticPr fontId="9" type="noConversion"/>
  </si>
  <si>
    <t>变频技术与应用</t>
    <phoneticPr fontId="9" type="noConversion"/>
  </si>
  <si>
    <t>单片机应用系统设计与调试</t>
  </si>
  <si>
    <t>16</t>
    <phoneticPr fontId="9" type="noConversion"/>
  </si>
  <si>
    <t>210312800</t>
    <phoneticPr fontId="9" type="noConversion"/>
  </si>
  <si>
    <t>液压与气动技术</t>
    <phoneticPr fontId="9" type="noConversion"/>
  </si>
  <si>
    <t>Python编程基础</t>
    <phoneticPr fontId="9" type="noConversion"/>
  </si>
  <si>
    <t>专业拓展课</t>
    <phoneticPr fontId="9" type="noConversion"/>
  </si>
  <si>
    <t>选修</t>
    <phoneticPr fontId="9" type="noConversion"/>
  </si>
  <si>
    <t>D3</t>
    <phoneticPr fontId="9" type="noConversion"/>
  </si>
  <si>
    <t>210312200</t>
    <phoneticPr fontId="9" type="noConversion"/>
  </si>
  <si>
    <t>工业企业供配电</t>
  </si>
  <si>
    <t>210313000</t>
    <phoneticPr fontId="9" type="noConversion"/>
  </si>
  <si>
    <t>PLC控制技术与应用</t>
    <phoneticPr fontId="9" type="noConversion"/>
  </si>
  <si>
    <t>机电一体化综合实训</t>
    <phoneticPr fontId="9" type="noConversion"/>
  </si>
  <si>
    <t>0-6</t>
    <phoneticPr fontId="9" type="noConversion"/>
  </si>
  <si>
    <t>自动化生产线安装与调试</t>
    <phoneticPr fontId="9" type="noConversion"/>
  </si>
  <si>
    <t>3-3</t>
    <phoneticPr fontId="9" type="noConversion"/>
  </si>
  <si>
    <t>210313400</t>
    <phoneticPr fontId="9" type="noConversion"/>
  </si>
  <si>
    <t>企业管理</t>
    <phoneticPr fontId="9" type="noConversion"/>
  </si>
  <si>
    <t>2-0</t>
    <phoneticPr fontId="9" type="noConversion"/>
  </si>
  <si>
    <t>210313500</t>
    <phoneticPr fontId="9" type="noConversion"/>
  </si>
  <si>
    <t>机电产品市场营销</t>
    <phoneticPr fontId="9" type="noConversion"/>
  </si>
  <si>
    <t>210313600</t>
    <phoneticPr fontId="9" type="noConversion"/>
  </si>
  <si>
    <t>电子设计自动化（EDA）</t>
    <phoneticPr fontId="9" type="noConversion"/>
  </si>
  <si>
    <t>210313700</t>
    <phoneticPr fontId="9" type="noConversion"/>
  </si>
  <si>
    <t>专业英语</t>
    <phoneticPr fontId="9" type="noConversion"/>
  </si>
  <si>
    <t>物联网技术</t>
    <phoneticPr fontId="9" type="noConversion"/>
  </si>
  <si>
    <t>D2</t>
    <phoneticPr fontId="9" type="noConversion"/>
  </si>
  <si>
    <t>课程分类</t>
  </si>
  <si>
    <t>课时分配</t>
  </si>
  <si>
    <t>合计</t>
  </si>
  <si>
    <t>第一学年</t>
  </si>
  <si>
    <t>第二学年</t>
  </si>
  <si>
    <t>第三学年</t>
  </si>
  <si>
    <t>军事实践</t>
  </si>
  <si>
    <t>实训2</t>
  </si>
  <si>
    <t>○</t>
  </si>
  <si>
    <t>健康教育</t>
  </si>
  <si>
    <t>大学英语</t>
  </si>
  <si>
    <t>2▲</t>
  </si>
  <si>
    <t>信息技术应用</t>
  </si>
  <si>
    <t>职业指导</t>
  </si>
  <si>
    <t>创新思维</t>
  </si>
  <si>
    <t>○双创</t>
  </si>
  <si>
    <t>创业实务</t>
  </si>
  <si>
    <t>道德类</t>
  </si>
  <si>
    <t>艺术类</t>
  </si>
  <si>
    <t>科学类</t>
  </si>
  <si>
    <t>特色类</t>
  </si>
  <si>
    <t>★消费心理学</t>
  </si>
  <si>
    <t>▲一体</t>
  </si>
  <si>
    <t>★市场营销</t>
  </si>
  <si>
    <t>★市场调研与预测</t>
  </si>
  <si>
    <t>★网络营销</t>
  </si>
  <si>
    <t>★商务谈判</t>
  </si>
  <si>
    <t>品类管理</t>
  </si>
  <si>
    <t>▲一体、1+X证书课程</t>
  </si>
  <si>
    <t>实训5</t>
  </si>
  <si>
    <t>实训13</t>
  </si>
  <si>
    <t>设计4</t>
  </si>
  <si>
    <t>商业环境</t>
  </si>
  <si>
    <t>○双语</t>
  </si>
  <si>
    <t>电子商务</t>
  </si>
  <si>
    <t>○一体</t>
  </si>
  <si>
    <t>新媒体运营</t>
  </si>
  <si>
    <t>创业市场营销</t>
  </si>
  <si>
    <t>经济学</t>
  </si>
  <si>
    <t>沙盘模拟</t>
  </si>
  <si>
    <t>市场营销专业教学进度安排表</t>
    <phoneticPr fontId="4" type="noConversion"/>
  </si>
  <si>
    <t>按学年、学期教学进程安排（周学时/教学周数）</t>
    <phoneticPr fontId="4" type="noConversion"/>
  </si>
  <si>
    <t>考核方式
及备注</t>
    <phoneticPr fontId="4" type="noConversion"/>
  </si>
  <si>
    <t>通
识
基
础
课
程</t>
    <phoneticPr fontId="4" type="noConversion"/>
  </si>
  <si>
    <t>通
识
拓
展
课
程</t>
    <phoneticPr fontId="4" type="noConversion"/>
  </si>
  <si>
    <t>★广告策划实务</t>
    <phoneticPr fontId="4" type="noConversion"/>
  </si>
  <si>
    <t>认知、跟岗实习</t>
  </si>
  <si>
    <t>认知、跟岗实习</t>
    <phoneticPr fontId="4" type="noConversion"/>
  </si>
  <si>
    <t>专
业
必
修
课
程</t>
    <phoneticPr fontId="4" type="noConversion"/>
  </si>
  <si>
    <t>专
业
选
修
课</t>
    <phoneticPr fontId="4" type="noConversion"/>
  </si>
  <si>
    <t>财务管理与会计基础</t>
    <phoneticPr fontId="4" type="noConversion"/>
  </si>
  <si>
    <t>毕业设计（论文）</t>
    <phoneticPr fontId="4" type="noConversion"/>
  </si>
  <si>
    <t>公共选修</t>
    <phoneticPr fontId="4" type="noConversion"/>
  </si>
  <si>
    <t>（ 工商企业管理）专业高技能人才学历提升计划教学进度表</t>
  </si>
  <si>
    <t>军事训练</t>
  </si>
  <si>
    <t>计算机应用基础</t>
  </si>
  <si>
    <t>职业生涯与发展规划</t>
  </si>
  <si>
    <t>★管理学原理</t>
  </si>
  <si>
    <t>★市场营销学</t>
  </si>
  <si>
    <t>★商务沟通与谈判技巧</t>
  </si>
  <si>
    <t>★经济学基础</t>
  </si>
  <si>
    <t>★客户服务管理</t>
  </si>
  <si>
    <t>经济应用文写作</t>
  </si>
  <si>
    <t>中国近现代史纲要</t>
  </si>
  <si>
    <t>消费心理与行为分析</t>
  </si>
  <si>
    <t>Excel实操</t>
  </si>
  <si>
    <t>合    计</t>
  </si>
  <si>
    <t>2.备注栏：“实训1”表示实训1周，计1学分，以此类推（1+X证书课程统一计2学分）；“双语”表示开展双语教学课程；“一体”表示本课程为“理实一体化”课程；</t>
  </si>
  <si>
    <t>3.第六学期“顶岗实习”集中安排13周，周学时30学时共390学时，另外5周由各专业根据需要自行安排在第一至第五学期；课程的课时分配中加“A”、“B”表示该学期实行弹性学期制，将该学期分成两个小学期；</t>
  </si>
  <si>
    <t>4.考核方式中“▲”表示考试、“○”表示考查，前面加数字表示考试或考查的学期，每个学期考试课程门数不要超过3门；课程名称前加“★”表示是专业核心课程。</t>
  </si>
  <si>
    <t>5.创新创业教育课程须在备注栏以“双创”标明。</t>
  </si>
  <si>
    <t>专
业
选
修
课
程</t>
    <phoneticPr fontId="4" type="noConversion"/>
  </si>
  <si>
    <t>专
业
限
选
课
程</t>
    <phoneticPr fontId="4" type="noConversion"/>
  </si>
  <si>
    <t xml:space="preserve">1.《基础》系“思想道德修养与法律基础”的简称，《概论》系“毛泽东思想和中国特色社会主义理论体系概论”的简称，两门课程共7学分112学时，其中理论学时96，实践学时16，16学时单列为实践教学，主要安排学生开展思政专项实践；                                                                                                                </t>
    <phoneticPr fontId="4" type="noConversion"/>
  </si>
  <si>
    <t>思想道德修养与法律基础</t>
    <phoneticPr fontId="4" type="noConversion"/>
  </si>
  <si>
    <t>课  程   名   称</t>
  </si>
  <si>
    <t>教学时数</t>
  </si>
  <si>
    <t>习近平新时代中国特色社会主义思想</t>
  </si>
  <si>
    <t>中国道路</t>
  </si>
  <si>
    <t>大学生心理健康教育</t>
  </si>
  <si>
    <t>体育（一）</t>
  </si>
  <si>
    <t>军事理论课</t>
  </si>
  <si>
    <t>计算机文化基础</t>
  </si>
  <si>
    <t>应用写作</t>
  </si>
  <si>
    <t>辩论修养</t>
  </si>
  <si>
    <t>批判与创意思考</t>
  </si>
  <si>
    <t>体育（二）</t>
  </si>
  <si>
    <t>体育（三）</t>
  </si>
  <si>
    <t>护理学导论</t>
  </si>
  <si>
    <t>生物化学</t>
  </si>
  <si>
    <t>护理心理</t>
  </si>
  <si>
    <t>护士人文修养</t>
  </si>
  <si>
    <t>正常人体结构</t>
  </si>
  <si>
    <t>病理学</t>
  </si>
  <si>
    <t>病原微生物与免疫</t>
  </si>
  <si>
    <t>护理药理</t>
  </si>
  <si>
    <t>生理学</t>
  </si>
  <si>
    <t>专业课</t>
  </si>
  <si>
    <t>儿科护理</t>
  </si>
  <si>
    <t>五官科护理</t>
  </si>
  <si>
    <t>中医护理技术</t>
  </si>
  <si>
    <t>社区护理</t>
  </si>
  <si>
    <t>精神科护理</t>
  </si>
  <si>
    <t>护理综合实训</t>
  </si>
  <si>
    <t>老年护理</t>
  </si>
  <si>
    <t>护理管理</t>
  </si>
  <si>
    <t>预防医学</t>
  </si>
  <si>
    <t>毕业实习</t>
  </si>
  <si>
    <t>毕业设计（护理）</t>
  </si>
  <si>
    <t>人际沟通</t>
  </si>
  <si>
    <t>护理专业教学进程表
专业代码：620201</t>
    <phoneticPr fontId="4" type="noConversion"/>
  </si>
  <si>
    <t>开课学期</t>
  </si>
  <si>
    <t>开课学期</t>
    <phoneticPr fontId="4" type="noConversion"/>
  </si>
  <si>
    <t>公
共
基
础
课</t>
    <phoneticPr fontId="4" type="noConversion"/>
  </si>
  <si>
    <t>专
业
基
础
课</t>
    <phoneticPr fontId="4" type="noConversion"/>
  </si>
  <si>
    <t>专
业
课</t>
    <phoneticPr fontId="4" type="noConversion"/>
  </si>
  <si>
    <t>基础护理(一)★</t>
    <phoneticPr fontId="4" type="noConversion"/>
  </si>
  <si>
    <t>基础护理(二)★</t>
    <phoneticPr fontId="4" type="noConversion"/>
  </si>
  <si>
    <t>健康评估★</t>
    <phoneticPr fontId="4" type="noConversion"/>
  </si>
  <si>
    <t>内科护理(一)★</t>
    <phoneticPr fontId="4" type="noConversion"/>
  </si>
  <si>
    <t>内科护理(二)★</t>
    <phoneticPr fontId="4" type="noConversion"/>
  </si>
  <si>
    <t>外科护理(一)★</t>
    <phoneticPr fontId="4" type="noConversion"/>
  </si>
  <si>
    <t>外科护理(二)★</t>
    <phoneticPr fontId="4" type="noConversion"/>
  </si>
  <si>
    <t>急救护理★</t>
    <phoneticPr fontId="4" type="noConversion"/>
  </si>
  <si>
    <t>妇产科护理★</t>
    <phoneticPr fontId="4" type="noConversion"/>
  </si>
  <si>
    <t>备注：专业核心课程用“★”标识。</t>
    <phoneticPr fontId="4" type="noConversion"/>
  </si>
  <si>
    <t>学前教育专业2019级教学进程表
专业代码：  670102K</t>
    <phoneticPr fontId="4" type="noConversion"/>
  </si>
  <si>
    <t>素质综合（幼儿园）★</t>
  </si>
  <si>
    <t>教师资格-幼儿园保教知识与能力（幼儿园）★</t>
  </si>
  <si>
    <t>学前儿童卫生与保育 ★</t>
  </si>
  <si>
    <t>学前儿童心理发展分析与指导</t>
  </si>
  <si>
    <t>学前儿童心理健康与辅导</t>
  </si>
  <si>
    <t>活动环境与幼儿发展</t>
  </si>
  <si>
    <t>学前教育政策法规</t>
  </si>
  <si>
    <t>学前教育概论★</t>
  </si>
  <si>
    <t>儿童文学</t>
  </si>
  <si>
    <t>美术基础</t>
  </si>
  <si>
    <t>舞蹈基础</t>
  </si>
  <si>
    <t>幼儿舞蹈教学法及创编</t>
  </si>
  <si>
    <t>声乐基础</t>
  </si>
  <si>
    <t>钢琴基础</t>
  </si>
  <si>
    <t xml:space="preserve">视唱练耳 </t>
  </si>
  <si>
    <t>学前儿童音乐教育</t>
  </si>
  <si>
    <t>幼儿园环境创设与手工制作</t>
  </si>
  <si>
    <t>学前儿童美术教育</t>
  </si>
  <si>
    <t>学前儿童语言教育</t>
  </si>
  <si>
    <t>学前儿童社会教育</t>
  </si>
  <si>
    <t>幼儿园健康教育活动设计</t>
  </si>
  <si>
    <t xml:space="preserve">幼儿园游戏★ </t>
  </si>
  <si>
    <t>学前儿童科学教育</t>
  </si>
  <si>
    <t>教师班级管理技能</t>
  </si>
  <si>
    <t>学前儿童行为观察</t>
  </si>
  <si>
    <t>幼儿歌曲弹唱</t>
  </si>
  <si>
    <t>学前儿童数学教育</t>
  </si>
  <si>
    <t>共计</t>
  </si>
  <si>
    <t>普通话训练与教师口语★</t>
    <phoneticPr fontId="4" type="noConversion"/>
  </si>
  <si>
    <t>无机及分析化学</t>
  </si>
  <si>
    <t>药物微生物控制技术</t>
  </si>
  <si>
    <t>人体解剖生理学</t>
  </si>
  <si>
    <t>有机及药物化学</t>
  </si>
  <si>
    <t>药理学</t>
  </si>
  <si>
    <t>中医基本理论</t>
  </si>
  <si>
    <t>现代仪器分析</t>
  </si>
  <si>
    <t>临床医学概论</t>
  </si>
  <si>
    <t>GMP、GSP</t>
  </si>
  <si>
    <t>中药学</t>
  </si>
  <si>
    <t>实用方剂与中成药</t>
  </si>
  <si>
    <t>药品微生物检验技术</t>
  </si>
  <si>
    <t>专业综合技能实训</t>
  </si>
  <si>
    <t>药品分析综合实训</t>
  </si>
  <si>
    <t>毕业论文或设计</t>
  </si>
  <si>
    <t>药事管理与法规</t>
  </si>
  <si>
    <t>医药文献检索</t>
  </si>
  <si>
    <t>药品储存与养护技术</t>
  </si>
  <si>
    <t>公共选修课（一）</t>
  </si>
  <si>
    <t>公共选修课（二）</t>
  </si>
  <si>
    <t>公共选修课（三）</t>
  </si>
  <si>
    <t>学时统计</t>
  </si>
  <si>
    <t>必修课合计</t>
  </si>
  <si>
    <t>选修课合计</t>
  </si>
  <si>
    <t>实际执行周学时合计</t>
  </si>
  <si>
    <t>学分统计</t>
  </si>
  <si>
    <t>各学期必修课学分数</t>
  </si>
  <si>
    <t>各学期应选选修课学分数</t>
  </si>
  <si>
    <t>各学期课内学分合计</t>
  </si>
  <si>
    <t>药学专业教学进程表
专业代码：620301</t>
    <phoneticPr fontId="4" type="noConversion"/>
  </si>
  <si>
    <t>药剂学★</t>
    <phoneticPr fontId="4" type="noConversion"/>
  </si>
  <si>
    <t>医药市场营销★</t>
    <phoneticPr fontId="4" type="noConversion"/>
  </si>
  <si>
    <t>临床药物治疗学★</t>
    <phoneticPr fontId="4" type="noConversion"/>
  </si>
  <si>
    <t>药物检测技术★</t>
    <phoneticPr fontId="4" type="noConversion"/>
  </si>
  <si>
    <t>药学服务★</t>
    <phoneticPr fontId="4" type="noConversion"/>
  </si>
  <si>
    <t>专
业
限
选
课</t>
    <phoneticPr fontId="4" type="noConversion"/>
  </si>
  <si>
    <t>公
共
选
修
课</t>
    <phoneticPr fontId="4" type="noConversion"/>
  </si>
  <si>
    <t>课程门类</t>
  </si>
  <si>
    <t>周学时数和授课周数</t>
  </si>
  <si>
    <t>考核方式</t>
  </si>
  <si>
    <t>类别</t>
  </si>
  <si>
    <t>实践教学</t>
  </si>
  <si>
    <t>周学时</t>
  </si>
  <si>
    <t>授课周数</t>
  </si>
  <si>
    <t>实习周数</t>
  </si>
  <si>
    <t>必修课</t>
  </si>
  <si>
    <t>¤</t>
  </si>
  <si>
    <t>#</t>
  </si>
  <si>
    <t>心理健康教育</t>
  </si>
  <si>
    <t>入学、毕业教育</t>
  </si>
  <si>
    <t>创新创业教育</t>
  </si>
  <si>
    <t>限选课</t>
  </si>
  <si>
    <t>小计（共  学分，要求修够 学分）</t>
  </si>
  <si>
    <t>公选课1（大学生职业发展与就业指导）</t>
  </si>
  <si>
    <t>公选课2艺术与欣赏</t>
  </si>
  <si>
    <t>*市场营销</t>
  </si>
  <si>
    <t>*电子商务概论</t>
  </si>
  <si>
    <t>*互联网营销</t>
  </si>
  <si>
    <t>*网店运营与管理</t>
  </si>
  <si>
    <t>*客户服务管理</t>
  </si>
  <si>
    <t>*网页设计与制作</t>
  </si>
  <si>
    <t>电子支付与安全</t>
  </si>
  <si>
    <t xml:space="preserve">    </t>
  </si>
  <si>
    <t>Photoshop图像处理</t>
  </si>
  <si>
    <t>商务沟通与谈判技巧</t>
  </si>
  <si>
    <t>小计（共10 学分，要求修够10学分）</t>
  </si>
  <si>
    <t>说明</t>
  </si>
  <si>
    <t>①学期20周=课堂教学周数+实训周数+机动考试2周，第一学期《军事理论》和《军事技能》共2周,《军事技能》可以由野外拓展等进行置换；</t>
  </si>
  <si>
    <t>③考核方式:“#”为考试；“¤”为考查；MOOC为慕课开设形式；《军事理论》和《创新创业教育》开设形式为：面授+慕课。</t>
  </si>
  <si>
    <t xml:space="preserve">④课程要体现创新创业内容、技能考核证书与课程结合，其中《创新创业教育》课程含就业指导内容。 </t>
  </si>
  <si>
    <t>⑤本专业学生三年应修满 140学分方可毕业。</t>
  </si>
  <si>
    <t>理论教学</t>
  </si>
  <si>
    <t>理论教学</t>
    <phoneticPr fontId="4" type="noConversion"/>
  </si>
  <si>
    <t>公共基础课</t>
    <phoneticPr fontId="4" type="noConversion"/>
  </si>
  <si>
    <r>
      <t>②16-18学时计1学分（基本上周课时与学分相等</t>
    </r>
    <r>
      <rPr>
        <sz val="12"/>
        <color rgb="FF000000"/>
        <rFont val="宋体"/>
        <family val="3"/>
        <charset val="134"/>
      </rPr>
      <t>，</t>
    </r>
    <r>
      <rPr>
        <sz val="9"/>
        <color rgb="FF000000"/>
        <rFont val="宋体"/>
        <family val="3"/>
        <charset val="134"/>
      </rPr>
      <t>最小单位0.5学分。原则是以8学时为一个模数，课程总学时应为模数的倍数）；教学实训周、毕业设计（论文）每周计30学时，1个学分；顶岗实习每周计20学时，1个学分；课内教学周学时按24-28学时安排；</t>
    </r>
  </si>
  <si>
    <t>#/¤</t>
    <phoneticPr fontId="4" type="noConversion"/>
  </si>
  <si>
    <t>小计（要求修够4学分）</t>
    <phoneticPr fontId="4" type="noConversion"/>
  </si>
  <si>
    <t>任选课</t>
    <phoneticPr fontId="4" type="noConversion"/>
  </si>
  <si>
    <t xml:space="preserve"> 2020春电子商务专业教学进度表
专业代码：636308</t>
    <phoneticPr fontId="4" type="noConversion"/>
  </si>
  <si>
    <t xml:space="preserve"> 2020春会计专业教学进度表
专业代码：630302</t>
    <phoneticPr fontId="4" type="noConversion"/>
  </si>
  <si>
    <t>课课程性质</t>
  </si>
  <si>
    <t>公共基础课程</t>
  </si>
  <si>
    <t>大学生职业发展与就业指导</t>
  </si>
  <si>
    <t>*成本会计</t>
  </si>
  <si>
    <t>*基础会计</t>
  </si>
  <si>
    <t>*财务管理</t>
  </si>
  <si>
    <t>*税务会计</t>
  </si>
  <si>
    <t>*电算化会计</t>
  </si>
  <si>
    <t>财务会计（一）</t>
  </si>
  <si>
    <t>*财务报表分析</t>
  </si>
  <si>
    <t>审计学</t>
  </si>
  <si>
    <t>限选课</t>
    <phoneticPr fontId="4" type="noConversion"/>
  </si>
  <si>
    <t>专业课</t>
    <phoneticPr fontId="4" type="noConversion"/>
  </si>
  <si>
    <t>小计（共10学分，要求修够10学分）</t>
    <phoneticPr fontId="4" type="noConversion"/>
  </si>
  <si>
    <t>小计（共  学分，要求修够 学分）</t>
    <phoneticPr fontId="4" type="noConversion"/>
  </si>
  <si>
    <t xml:space="preserve"> 2020春市场营销专业教学进度表
专业代码：630701</t>
    <phoneticPr fontId="4" type="noConversion"/>
  </si>
  <si>
    <t>新媒体营销</t>
  </si>
  <si>
    <t>#　</t>
  </si>
  <si>
    <t>*商务沟通与谈判技巧</t>
  </si>
  <si>
    <t>*市场调查与预测</t>
  </si>
  <si>
    <t>⑤本专业学生三年应修满 141学分方可毕业。</t>
  </si>
  <si>
    <r>
      <t>课</t>
    </r>
    <r>
      <rPr>
        <b/>
        <sz val="9"/>
        <color rgb="FF000000"/>
        <rFont val="宋体"/>
        <family val="3"/>
        <charset val="134"/>
      </rPr>
      <t>程门类</t>
    </r>
  </si>
  <si>
    <r>
      <t>*</t>
    </r>
    <r>
      <rPr>
        <sz val="10"/>
        <color rgb="FF000000"/>
        <rFont val="宋体"/>
        <family val="3"/>
        <charset val="134"/>
      </rPr>
      <t>消费心理与行为分析</t>
    </r>
  </si>
  <si>
    <t>课程类别</t>
  </si>
  <si>
    <t>学时</t>
  </si>
  <si>
    <t>开课学期与周学时</t>
  </si>
  <si>
    <t>形式</t>
  </si>
  <si>
    <t>教学组织形式</t>
  </si>
  <si>
    <t>人文素养</t>
  </si>
  <si>
    <t>公共必修课</t>
  </si>
  <si>
    <t>军事理论（含入学教育）</t>
  </si>
  <si>
    <t>线上线下结合</t>
  </si>
  <si>
    <t>2周</t>
  </si>
  <si>
    <t>体育1</t>
  </si>
  <si>
    <t>体育2</t>
  </si>
  <si>
    <t>劳动教育</t>
  </si>
  <si>
    <t>在校期间完成，第五学期录成绩</t>
  </si>
  <si>
    <t>在岗培养</t>
  </si>
  <si>
    <t>备注：大学生心理健康课内完成1学分，剩余1学分由其他形式完成</t>
  </si>
  <si>
    <t>公共选修课</t>
  </si>
  <si>
    <t>大学语文</t>
  </si>
  <si>
    <t>音乐欣赏</t>
  </si>
  <si>
    <t>公共艺术类课（慕课）</t>
  </si>
  <si>
    <t>全校任选</t>
  </si>
  <si>
    <t>德育教育</t>
  </si>
  <si>
    <t>在校期间完成，第五学期录成绩，具体由学生处组织实施与考核</t>
  </si>
  <si>
    <t>课外拓展活动</t>
  </si>
  <si>
    <t>社会实践</t>
  </si>
  <si>
    <t>创新创业</t>
  </si>
  <si>
    <t>技能竞赛</t>
  </si>
  <si>
    <t>通用能力</t>
  </si>
  <si>
    <t>大学英语1</t>
  </si>
  <si>
    <t>大学英语2</t>
  </si>
  <si>
    <t>慕课、讲座、企业认知见习</t>
  </si>
  <si>
    <t>就业指导</t>
  </si>
  <si>
    <t>大学生创业基础</t>
  </si>
  <si>
    <t>职业能力课</t>
  </si>
  <si>
    <t>管理学原理</t>
  </si>
  <si>
    <t>统计学原理</t>
  </si>
  <si>
    <t>消费者行为学</t>
  </si>
  <si>
    <t>劳动法</t>
  </si>
  <si>
    <t>岗位能力</t>
  </si>
  <si>
    <t>商务礼仪</t>
  </si>
  <si>
    <t>市场营销学</t>
  </si>
  <si>
    <t>生产运作管理</t>
  </si>
  <si>
    <t>客户关系管理</t>
  </si>
  <si>
    <t>连锁经营管理</t>
  </si>
  <si>
    <t>专业综合实践</t>
  </si>
  <si>
    <t>人力资源管理实训</t>
  </si>
  <si>
    <t>1周</t>
  </si>
  <si>
    <t>ERP（沙盘实训）</t>
  </si>
  <si>
    <t>连锁经营实训</t>
  </si>
  <si>
    <t>工商模拟实训</t>
  </si>
  <si>
    <t>拓展创新</t>
  </si>
  <si>
    <t>办公软件的应用</t>
  </si>
  <si>
    <t>物流管理</t>
  </si>
  <si>
    <t>总计</t>
  </si>
  <si>
    <t xml:space="preserve"> 2020春工商企业管理专业教学进度表
专业代码：630601</t>
    <phoneticPr fontId="4" type="noConversion"/>
  </si>
  <si>
    <t>至少取得2学分，在校期间完成，第五学期录成绩，具体由学生处组织实施与考核</t>
  </si>
  <si>
    <t>10周</t>
  </si>
  <si>
    <t>职业生涯与发展规划（职业认知周）</t>
    <phoneticPr fontId="4" type="noConversion"/>
  </si>
  <si>
    <t>慕课、讲座、企业认知见习</t>
    <phoneticPr fontId="4" type="noConversion"/>
  </si>
  <si>
    <t>专业限选课</t>
  </si>
  <si>
    <t>专业限选课</t>
    <phoneticPr fontId="4" type="noConversion"/>
  </si>
  <si>
    <t>专业课核心课</t>
    <phoneticPr fontId="4" type="noConversion"/>
  </si>
  <si>
    <t xml:space="preserve"> 2020春视觉传播设计与制作专业教学进度表
专业代码：650102</t>
    <phoneticPr fontId="4" type="noConversion"/>
  </si>
  <si>
    <t>备注：大学生心理健康课内完成1学分，剩余1学分由其他形式完成。</t>
  </si>
  <si>
    <t>视觉视野</t>
  </si>
  <si>
    <t>世界平面设计史</t>
  </si>
  <si>
    <t>在校期间完成，由学生处组织实施与考核</t>
  </si>
  <si>
    <t>专业素养</t>
  </si>
  <si>
    <t>绘画基础</t>
  </si>
  <si>
    <t>构成基础（平、色)</t>
  </si>
  <si>
    <t>立体构成</t>
  </si>
  <si>
    <t>图形创意</t>
  </si>
  <si>
    <t>Photoshop</t>
  </si>
  <si>
    <t>Illustrator</t>
  </si>
  <si>
    <t>装饰图案</t>
  </si>
  <si>
    <t>C4D</t>
  </si>
  <si>
    <t>版式设计</t>
  </si>
  <si>
    <t>字体设计</t>
  </si>
  <si>
    <t>书籍装帧</t>
  </si>
  <si>
    <t>广告摄影</t>
  </si>
  <si>
    <t>包装设计</t>
  </si>
  <si>
    <t>VI设计</t>
  </si>
  <si>
    <t>商业摄影后期</t>
  </si>
  <si>
    <t>UI设计</t>
  </si>
  <si>
    <t>专业综合实践课</t>
  </si>
  <si>
    <t>视觉传播设计与制作综合实训</t>
  </si>
  <si>
    <t>16/16</t>
  </si>
  <si>
    <t>标识设计</t>
  </si>
  <si>
    <t>现代广告赏析</t>
  </si>
  <si>
    <t>视频编辑制作</t>
  </si>
  <si>
    <t>考试形式</t>
    <phoneticPr fontId="4" type="noConversion"/>
  </si>
  <si>
    <t>在岗培养</t>
    <phoneticPr fontId="4" type="noConversion"/>
  </si>
  <si>
    <t xml:space="preserve"> 2020春幼儿发展与健康管理专业教学进度表
专业代码：690306</t>
    <phoneticPr fontId="4" type="noConversion"/>
  </si>
  <si>
    <t>在校完成，第五学期录成绩</t>
  </si>
  <si>
    <r>
      <t>备注：大学生心理健康课内完成</t>
    </r>
    <r>
      <rPr>
        <sz val="9"/>
        <color rgb="FF000000"/>
        <rFont val="Calibri"/>
        <family val="2"/>
      </rPr>
      <t>1</t>
    </r>
    <r>
      <rPr>
        <sz val="9"/>
        <color rgb="FF000000"/>
        <rFont val="宋体"/>
        <family val="3"/>
        <charset val="134"/>
      </rPr>
      <t>学分，剩余</t>
    </r>
    <r>
      <rPr>
        <sz val="9"/>
        <color rgb="FF000000"/>
        <rFont val="Calibri"/>
        <family val="2"/>
      </rPr>
      <t>1</t>
    </r>
    <r>
      <rPr>
        <sz val="9"/>
        <color rgb="FF000000"/>
        <rFont val="宋体"/>
        <family val="3"/>
        <charset val="134"/>
      </rPr>
      <t>学分由其他形式完成。</t>
    </r>
  </si>
  <si>
    <t>美术概论</t>
  </si>
  <si>
    <t>在校期间完成，由学生处考核</t>
  </si>
  <si>
    <r>
      <t>考</t>
    </r>
    <r>
      <rPr>
        <sz val="10.5"/>
        <color rgb="FF000000"/>
        <rFont val="宋体"/>
        <family val="3"/>
        <charset val="134"/>
      </rPr>
      <t>查</t>
    </r>
  </si>
  <si>
    <t>普通话水平测试指导</t>
  </si>
  <si>
    <t>考证</t>
  </si>
  <si>
    <t>幼儿教师口语沟通技巧</t>
  </si>
  <si>
    <t>学前儿童发展心理学</t>
  </si>
  <si>
    <t>学前儿童阅读与指导</t>
  </si>
  <si>
    <t>幼儿舞蹈表演</t>
  </si>
  <si>
    <t>学前儿童教育学</t>
  </si>
  <si>
    <t>食品营养学</t>
  </si>
  <si>
    <t>幼儿舞蹈编排</t>
  </si>
  <si>
    <t>儿歌演唱与指挥</t>
  </si>
  <si>
    <t>学前儿童绘画与书法</t>
  </si>
  <si>
    <t>幼儿园班级管理</t>
  </si>
  <si>
    <t>幼儿伤害预防与急救</t>
  </si>
  <si>
    <t>幼儿心理健康指导</t>
  </si>
  <si>
    <t>手工与环境创设</t>
  </si>
  <si>
    <t>幼儿行为观察与指导</t>
  </si>
  <si>
    <t>幼儿卫生与保育</t>
  </si>
  <si>
    <t>幼儿教育法规与职业素养</t>
  </si>
  <si>
    <t>幼儿游戏创编与指导</t>
  </si>
  <si>
    <t>幼儿园教育活动设计与指导</t>
  </si>
  <si>
    <t>手工与环境创设实训</t>
  </si>
  <si>
    <t>校内、校外</t>
  </si>
  <si>
    <t>幼儿园班级管理实训</t>
  </si>
  <si>
    <t>校外</t>
  </si>
  <si>
    <t>素养</t>
  </si>
  <si>
    <t>儿歌弹唱与伴奏</t>
  </si>
  <si>
    <t>化妆基础</t>
  </si>
  <si>
    <t>国学（儿童）</t>
  </si>
  <si>
    <t>早教</t>
  </si>
  <si>
    <t>0-3岁早期教育教养</t>
  </si>
  <si>
    <t>0-3岁婴幼儿动作发展与训练</t>
  </si>
  <si>
    <t>0-3岁婴幼儿保健护理</t>
  </si>
  <si>
    <t>课后服务</t>
  </si>
  <si>
    <t>义务教育语文课程标准</t>
  </si>
  <si>
    <t>义务教育数学课程标准</t>
  </si>
  <si>
    <t>义务教育英语课程标准</t>
  </si>
  <si>
    <t>双师证书培训</t>
  </si>
  <si>
    <t xml:space="preserve"> 2020春建筑工程技术专业教学进度表
专业代码：540301</t>
    <phoneticPr fontId="4" type="noConversion"/>
  </si>
  <si>
    <t>艺术概论</t>
  </si>
  <si>
    <t>中国传统民居</t>
  </si>
  <si>
    <r>
      <t>体育</t>
    </r>
    <r>
      <rPr>
        <sz val="9"/>
        <color theme="1"/>
        <rFont val="Times New Roman"/>
        <family val="1"/>
      </rPr>
      <t>1</t>
    </r>
  </si>
  <si>
    <r>
      <t>体育</t>
    </r>
    <r>
      <rPr>
        <sz val="9"/>
        <color theme="1"/>
        <rFont val="Times New Roman"/>
        <family val="1"/>
      </rPr>
      <t>2</t>
    </r>
  </si>
  <si>
    <t>建筑工程识图</t>
  </si>
  <si>
    <t>建筑材料基础</t>
  </si>
  <si>
    <t>建筑力学与结构基础</t>
  </si>
  <si>
    <t>建筑施工测量</t>
  </si>
  <si>
    <t>建筑CAD1</t>
  </si>
  <si>
    <r>
      <t>建筑</t>
    </r>
    <r>
      <rPr>
        <sz val="7.5"/>
        <color rgb="FF000000"/>
        <rFont val="宋体"/>
        <family val="3"/>
        <charset val="134"/>
      </rPr>
      <t>CAD2</t>
    </r>
  </si>
  <si>
    <t>建筑工程技术资料管理</t>
  </si>
  <si>
    <t>混凝土施工</t>
  </si>
  <si>
    <t>主体施工</t>
  </si>
  <si>
    <t>地基与基础工程施工</t>
  </si>
  <si>
    <t>建筑设备知识</t>
  </si>
  <si>
    <t>高层建筑施工</t>
  </si>
  <si>
    <t>BIM建模</t>
  </si>
  <si>
    <t>建筑施工组织与项目管理</t>
  </si>
  <si>
    <t>建筑工程技术综合实训</t>
  </si>
  <si>
    <t>招投标与合同管理</t>
  </si>
  <si>
    <t>工程造价</t>
  </si>
  <si>
    <t>构成基础</t>
  </si>
  <si>
    <t>专业素养</t>
    <phoneticPr fontId="4" type="noConversion"/>
  </si>
  <si>
    <t>专业基础课</t>
    <phoneticPr fontId="4" type="noConversion"/>
  </si>
  <si>
    <t>工商企业管理专业（高技能人才）教学计划进程表（2020级）</t>
  </si>
  <si>
    <t>课程
分类</t>
  </si>
  <si>
    <t>开课部门</t>
  </si>
  <si>
    <t>课程
属性</t>
  </si>
  <si>
    <t>备注</t>
  </si>
  <si>
    <t>理论学时</t>
  </si>
  <si>
    <t>实践学时</t>
  </si>
  <si>
    <t>1</t>
  </si>
  <si>
    <t>2</t>
  </si>
  <si>
    <t>3</t>
  </si>
  <si>
    <t>4</t>
  </si>
  <si>
    <t>5</t>
  </si>
  <si>
    <t>6</t>
  </si>
  <si>
    <t>集中</t>
  </si>
  <si>
    <t>分散</t>
  </si>
  <si>
    <t>基本素质课程</t>
  </si>
  <si>
    <t>学生处（思政）</t>
  </si>
  <si>
    <t>马克思主义中国化进程与青年学生使命担当</t>
  </si>
  <si>
    <t>廉洁修身</t>
  </si>
  <si>
    <t>学生处（团委/创业学院</t>
  </si>
  <si>
    <t>体育理论</t>
  </si>
  <si>
    <t>学徒制学院</t>
  </si>
  <si>
    <t>过程</t>
  </si>
  <si>
    <t>艺术欣赏类课程</t>
  </si>
  <si>
    <t>经济管理学院</t>
  </si>
  <si>
    <t>语文</t>
  </si>
  <si>
    <t>待定</t>
  </si>
  <si>
    <t>计算机学院</t>
  </si>
  <si>
    <t>计算机科学导论</t>
  </si>
  <si>
    <t>艺术设计概论</t>
  </si>
  <si>
    <t>职业基础课程</t>
  </si>
  <si>
    <t>管理心理学</t>
  </si>
  <si>
    <t>职业技能课程</t>
  </si>
  <si>
    <t>管理学▲</t>
  </si>
  <si>
    <t>人力资源管理▲</t>
  </si>
  <si>
    <t>市场营销学▲</t>
  </si>
  <si>
    <t>财务管理▲</t>
  </si>
  <si>
    <t>管理沟通▲</t>
  </si>
  <si>
    <t>生产与质量管理</t>
  </si>
  <si>
    <t>企业战略管理▲</t>
  </si>
  <si>
    <t>销售渠道管理</t>
  </si>
  <si>
    <t>商务谈判</t>
  </si>
  <si>
    <t>公共关系学</t>
  </si>
  <si>
    <t>采购管理</t>
  </si>
  <si>
    <t>专业核心课程小计</t>
  </si>
  <si>
    <t>职业拓展课程</t>
  </si>
  <si>
    <t>13G0001</t>
  </si>
  <si>
    <t>E</t>
  </si>
  <si>
    <t>13G0002</t>
  </si>
  <si>
    <t>合计：</t>
  </si>
  <si>
    <t>理论、实践比例：</t>
  </si>
  <si>
    <t>集中、分散比例：</t>
  </si>
  <si>
    <t>备注:专业核心课程(▲)；课证融通课程（△）；中高衔接课程（*）；学培融合课程（※）。</t>
  </si>
  <si>
    <t>总学分</t>
    <phoneticPr fontId="4" type="noConversion"/>
  </si>
  <si>
    <t xml:space="preserve">总学时                    </t>
    <phoneticPr fontId="4" type="noConversion"/>
  </si>
  <si>
    <t>招生类别：高技能人才   学制三年（全日制）</t>
    <phoneticPr fontId="4" type="noConversion"/>
  </si>
  <si>
    <t>职业基础课程</t>
    <phoneticPr fontId="4" type="noConversion"/>
  </si>
  <si>
    <t>职业技能课程</t>
    <phoneticPr fontId="4" type="noConversion"/>
  </si>
  <si>
    <t>计算机应用技术专业（高技能人才）教学计划进程表（2020级）</t>
  </si>
  <si>
    <t>艺术欣赏</t>
  </si>
  <si>
    <t>网课，老师配备实践教学资料资料</t>
  </si>
  <si>
    <t>python 程序设计</t>
  </si>
  <si>
    <t>计算机网络基础</t>
  </si>
  <si>
    <t>计算机维护与维修</t>
  </si>
  <si>
    <t>△※Linux 操作系统</t>
  </si>
  <si>
    <t>△JAVA程序设计</t>
  </si>
  <si>
    <t>PHOTOSHOP</t>
  </si>
  <si>
    <t>网课，老师配备实践教学资料资料，网课课时有所调整。</t>
  </si>
  <si>
    <t>FLASH动画制作</t>
  </si>
  <si>
    <t>▲计算机组网技术</t>
  </si>
  <si>
    <t>▲SQL数据库系统及应用</t>
  </si>
  <si>
    <t>▲网页设计与制作</t>
  </si>
  <si>
    <t>▲网络安全技术</t>
  </si>
  <si>
    <t>▲宽带网络技术</t>
  </si>
  <si>
    <t>▲web程序设计</t>
  </si>
  <si>
    <t>三维动画制作</t>
  </si>
  <si>
    <t>招生类别：高技能人才  学制三年（全日制）</t>
    <phoneticPr fontId="4" type="noConversion"/>
  </si>
  <si>
    <t>网课，老师配备实践教学资料</t>
    <phoneticPr fontId="4" type="noConversion"/>
  </si>
  <si>
    <t>网课，老师配备实践教学资料，网课课时有所调整。</t>
    <phoneticPr fontId="4" type="noConversion"/>
  </si>
  <si>
    <t>网课（网课课时74节，这里选32节，老师配备实践教学资料</t>
    <phoneticPr fontId="4" type="noConversion"/>
  </si>
  <si>
    <r>
      <t>教学周学时</t>
    </r>
    <r>
      <rPr>
        <sz val="9"/>
        <color theme="1"/>
        <rFont val="Times New Roman"/>
        <family val="1"/>
      </rPr>
      <t>/</t>
    </r>
    <r>
      <rPr>
        <sz val="9"/>
        <color theme="1"/>
        <rFont val="宋体"/>
        <family val="3"/>
        <charset val="134"/>
      </rPr>
      <t>教学周数</t>
    </r>
  </si>
  <si>
    <r>
      <t>17</t>
    </r>
    <r>
      <rPr>
        <sz val="9"/>
        <color theme="1"/>
        <rFont val="宋体"/>
        <family val="3"/>
        <charset val="134"/>
      </rPr>
      <t>周</t>
    </r>
  </si>
  <si>
    <r>
      <t>18</t>
    </r>
    <r>
      <rPr>
        <sz val="9"/>
        <color theme="1"/>
        <rFont val="宋体"/>
        <family val="3"/>
        <charset val="134"/>
      </rPr>
      <t>周</t>
    </r>
  </si>
  <si>
    <r>
      <t>16</t>
    </r>
    <r>
      <rPr>
        <sz val="9"/>
        <color theme="1"/>
        <rFont val="宋体"/>
        <family val="3"/>
        <charset val="134"/>
      </rPr>
      <t>周</t>
    </r>
  </si>
  <si>
    <r>
      <t>理论</t>
    </r>
    <r>
      <rPr>
        <sz val="9"/>
        <color theme="1"/>
        <rFont val="Times New Roman"/>
        <family val="1"/>
      </rPr>
      <t>+</t>
    </r>
    <r>
      <rPr>
        <sz val="9"/>
        <color theme="1"/>
        <rFont val="宋体"/>
        <family val="3"/>
        <charset val="134"/>
      </rPr>
      <t>实践</t>
    </r>
  </si>
  <si>
    <t>行政管理专业(高技能人才学历提升计划)教学进程安排表</t>
  </si>
  <si>
    <t>040321100</t>
  </si>
  <si>
    <t>经济学基础及应用</t>
  </si>
  <si>
    <t>3--1</t>
  </si>
  <si>
    <t>040321200</t>
  </si>
  <si>
    <t>040321301</t>
  </si>
  <si>
    <t>专业综合实训（1）</t>
  </si>
  <si>
    <t>040321400</t>
  </si>
  <si>
    <t>文书与档案管理</t>
  </si>
  <si>
    <t>040321500</t>
  </si>
  <si>
    <t>税收与金融</t>
  </si>
  <si>
    <t>040006200</t>
  </si>
  <si>
    <t>040321600</t>
  </si>
  <si>
    <t>040321700</t>
  </si>
  <si>
    <t>040321302</t>
  </si>
  <si>
    <t>专业综合实训（2）</t>
  </si>
  <si>
    <t>040321900</t>
  </si>
  <si>
    <t>办公室事务管理</t>
  </si>
  <si>
    <t>8</t>
  </si>
  <si>
    <t>040322000</t>
  </si>
  <si>
    <t>14</t>
  </si>
  <si>
    <t>040322100</t>
  </si>
  <si>
    <t>16</t>
  </si>
  <si>
    <t>040006400</t>
  </si>
  <si>
    <t>沟通与礼仪</t>
  </si>
  <si>
    <t>040322400</t>
  </si>
  <si>
    <t>信息技术教育（2）</t>
  </si>
  <si>
    <t>040322200</t>
  </si>
  <si>
    <t>040322300</t>
  </si>
  <si>
    <t>企业行政管理实务</t>
  </si>
  <si>
    <t>040321303</t>
  </si>
  <si>
    <t>专业综合实训（3）</t>
  </si>
  <si>
    <t>040322500</t>
  </si>
  <si>
    <t>会议策划与组织</t>
  </si>
  <si>
    <t>040322600</t>
  </si>
  <si>
    <t>040322700</t>
  </si>
  <si>
    <t>企业公共关系</t>
  </si>
  <si>
    <t>040322800</t>
  </si>
  <si>
    <t>岭南文化艺术</t>
  </si>
  <si>
    <t>040322900</t>
  </si>
  <si>
    <t>茶艺与茶文化</t>
  </si>
  <si>
    <t>040323000</t>
  </si>
  <si>
    <t>项目管理</t>
  </si>
  <si>
    <t>040321304</t>
  </si>
  <si>
    <t>专业综合实训（4）</t>
  </si>
  <si>
    <t>040323200</t>
  </si>
  <si>
    <t>国际商务</t>
  </si>
  <si>
    <t>040323300</t>
  </si>
  <si>
    <t>企业文化</t>
  </si>
  <si>
    <t>040323400</t>
  </si>
  <si>
    <t>040323500</t>
  </si>
  <si>
    <t>040323600</t>
  </si>
  <si>
    <t>040323700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</si>
</sst>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0\)"/>
    <numFmt numFmtId="178" formatCode="0_);[Red]\(0\)"/>
    <numFmt numFmtId="179" formatCode="0_ "/>
    <numFmt numFmtId="180" formatCode="0.0_ "/>
  </numFmts>
  <fonts count="54" x14ac:knownFonts="1">
    <font>
      <sz val="11"/>
      <color theme="1"/>
      <name val="等线"/>
      <family val="2"/>
      <scheme val="minor"/>
    </font>
    <font>
      <sz val="11"/>
      <color theme="1"/>
      <name val="Times New Roman"/>
      <family val="1"/>
    </font>
    <font>
      <sz val="1"/>
      <color theme="1"/>
      <name val="Times New Roman"/>
      <family val="1"/>
    </font>
    <font>
      <sz val="11"/>
      <color theme="1"/>
      <name val="宋体"/>
      <family val="3"/>
      <charset val="134"/>
    </font>
    <font>
      <sz val="9"/>
      <name val="等线"/>
      <family val="3"/>
      <charset val="134"/>
      <scheme val="minor"/>
    </font>
    <font>
      <sz val="11"/>
      <color theme="1"/>
      <name val="宋体"/>
      <family val="1"/>
      <charset val="134"/>
    </font>
    <font>
      <b/>
      <sz val="11"/>
      <color theme="1"/>
      <name val="黑体"/>
      <family val="3"/>
      <charset val="134"/>
    </font>
    <font>
      <b/>
      <sz val="12"/>
      <color theme="1"/>
      <name val="宋体"/>
      <family val="3"/>
      <charset val="134"/>
    </font>
    <font>
      <sz val="12"/>
      <color rgb="FFFF0000"/>
      <name val="宋体"/>
      <family val="3"/>
      <charset val="134"/>
    </font>
    <font>
      <sz val="9"/>
      <name val="宋体"/>
      <family val="3"/>
      <charset val="134"/>
    </font>
    <font>
      <b/>
      <sz val="9"/>
      <name val="宋体"/>
      <family val="3"/>
      <charset val="134"/>
    </font>
    <font>
      <sz val="10.5"/>
      <color rgb="FF000000"/>
      <name val="仿宋"/>
      <family val="3"/>
      <charset val="134"/>
    </font>
    <font>
      <b/>
      <sz val="12"/>
      <color theme="1"/>
      <name val="等线"/>
      <family val="3"/>
      <charset val="134"/>
      <scheme val="minor"/>
    </font>
    <font>
      <sz val="10"/>
      <name val="宋体"/>
      <family val="3"/>
      <charset val="134"/>
    </font>
    <font>
      <sz val="6"/>
      <name val="宋体"/>
      <family val="3"/>
      <charset val="134"/>
    </font>
    <font>
      <sz val="11"/>
      <name val="宋体"/>
      <family val="3"/>
      <charset val="134"/>
    </font>
    <font>
      <sz val="11"/>
      <color rgb="FF000000"/>
      <name val="宋体"/>
      <family val="3"/>
      <charset val="134"/>
    </font>
    <font>
      <sz val="11"/>
      <color indexed="8"/>
      <name val="宋体"/>
      <family val="3"/>
      <charset val="134"/>
    </font>
    <font>
      <b/>
      <sz val="11"/>
      <name val="黑体"/>
      <family val="3"/>
      <charset val="134"/>
    </font>
    <font>
      <sz val="11"/>
      <color theme="1"/>
      <name val="等线"/>
      <family val="3"/>
      <charset val="134"/>
      <scheme val="minor"/>
    </font>
    <font>
      <sz val="11"/>
      <color theme="1"/>
      <name val="黑体"/>
      <family val="3"/>
      <charset val="134"/>
    </font>
    <font>
      <sz val="11"/>
      <color indexed="10"/>
      <name val="宋体"/>
      <family val="3"/>
      <charset val="134"/>
    </font>
    <font>
      <sz val="10.5"/>
      <color theme="1"/>
      <name val="Times New Roman"/>
      <family val="1"/>
    </font>
    <font>
      <sz val="10"/>
      <color rgb="FF000000"/>
      <name val="宋体"/>
      <family val="3"/>
      <charset val="134"/>
    </font>
    <font>
      <b/>
      <sz val="9"/>
      <color theme="1"/>
      <name val="宋体"/>
      <family val="3"/>
      <charset val="134"/>
    </font>
    <font>
      <b/>
      <sz val="9"/>
      <color rgb="FF000000"/>
      <name val="宋体"/>
      <family val="3"/>
      <charset val="134"/>
    </font>
    <font>
      <b/>
      <sz val="8"/>
      <color rgb="FF000000"/>
      <name val="宋体"/>
      <family val="3"/>
      <charset val="134"/>
    </font>
    <font>
      <sz val="9"/>
      <color rgb="FF000000"/>
      <name val="宋体"/>
      <family val="3"/>
      <charset val="134"/>
    </font>
    <font>
      <sz val="10"/>
      <color rgb="FFFF0000"/>
      <name val="宋体"/>
      <family val="3"/>
      <charset val="134"/>
    </font>
    <font>
      <sz val="9"/>
      <color theme="1"/>
      <name val="宋体"/>
      <family val="3"/>
      <charset val="134"/>
    </font>
    <font>
      <sz val="12"/>
      <color rgb="FF000000"/>
      <name val="宋体"/>
      <family val="3"/>
      <charset val="134"/>
    </font>
    <font>
      <sz val="8"/>
      <color rgb="FF000000"/>
      <name val="宋体"/>
      <family val="3"/>
      <charset val="134"/>
    </font>
    <font>
      <sz val="9"/>
      <color rgb="FF000000"/>
      <name val="Times New Roman"/>
      <family val="1"/>
    </font>
    <font>
      <sz val="10.5"/>
      <color theme="1"/>
      <name val="Calibri"/>
      <family val="2"/>
    </font>
    <font>
      <sz val="10.5"/>
      <color rgb="FF000000"/>
      <name val="宋体"/>
      <family val="3"/>
      <charset val="134"/>
    </font>
    <font>
      <sz val="7.5"/>
      <color rgb="FF000000"/>
      <name val="宋体"/>
      <family val="3"/>
      <charset val="134"/>
    </font>
    <font>
      <sz val="6.5"/>
      <color rgb="FF000000"/>
      <name val="宋体"/>
      <family val="3"/>
      <charset val="134"/>
    </font>
    <font>
      <sz val="10.5"/>
      <color theme="1"/>
      <name val="宋体"/>
      <family val="3"/>
      <charset val="134"/>
    </font>
    <font>
      <sz val="8"/>
      <color theme="1"/>
      <name val="宋体"/>
      <family val="3"/>
      <charset val="134"/>
    </font>
    <font>
      <sz val="10"/>
      <color theme="1"/>
      <name val="宋体"/>
      <family val="3"/>
      <charset val="134"/>
    </font>
    <font>
      <sz val="9"/>
      <color rgb="FF000000"/>
      <name val="Calibri"/>
      <family val="2"/>
    </font>
    <font>
      <b/>
      <sz val="9"/>
      <color rgb="FF000000"/>
      <name val="Calibri"/>
      <family val="2"/>
    </font>
    <font>
      <b/>
      <sz val="10.5"/>
      <color rgb="FF000000"/>
      <name val="宋体"/>
      <family val="3"/>
      <charset val="134"/>
    </font>
    <font>
      <sz val="9"/>
      <color theme="1"/>
      <name val="Times New Roman"/>
      <family val="1"/>
    </font>
    <font>
      <sz val="9"/>
      <color rgb="FFFF0000"/>
      <name val="宋体"/>
      <family val="3"/>
      <charset val="134"/>
    </font>
    <font>
      <sz val="9"/>
      <color theme="1"/>
      <name val="等线"/>
      <family val="2"/>
      <scheme val="minor"/>
    </font>
    <font>
      <b/>
      <sz val="12"/>
      <name val="宋体"/>
      <family val="3"/>
      <charset val="134"/>
    </font>
    <font>
      <sz val="9"/>
      <color indexed="8"/>
      <name val="宋体"/>
      <family val="3"/>
      <charset val="134"/>
    </font>
    <font>
      <sz val="9"/>
      <color indexed="10"/>
      <name val="宋体"/>
      <family val="3"/>
      <charset val="134"/>
    </font>
    <font>
      <sz val="9"/>
      <color theme="1"/>
      <name val="宋体"/>
      <family val="1"/>
      <charset val="134"/>
    </font>
    <font>
      <sz val="12"/>
      <name val="宋体"/>
      <family val="3"/>
      <charset val="134"/>
    </font>
    <font>
      <b/>
      <sz val="14"/>
      <name val="宋体"/>
      <family val="3"/>
      <charset val="134"/>
    </font>
    <font>
      <b/>
      <sz val="10"/>
      <name val="宋体"/>
      <family val="3"/>
      <charset val="134"/>
    </font>
    <font>
      <sz val="10"/>
      <color indexed="8"/>
      <name val="宋体"/>
      <family val="3"/>
      <charset val="134"/>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DAE3F3"/>
        <bgColor indexed="64"/>
      </patternFill>
    </fill>
    <fill>
      <patternFill patternType="solid">
        <fgColor rgb="FFB4C6E7"/>
        <bgColor indexed="64"/>
      </patternFill>
    </fill>
    <fill>
      <patternFill patternType="solid">
        <fgColor indexed="13"/>
        <bgColor indexed="64"/>
      </patternFill>
    </fill>
    <fill>
      <patternFill patternType="solid">
        <fgColor indexed="44"/>
        <bgColor indexed="64"/>
      </patternFill>
    </fill>
    <fill>
      <patternFill patternType="solid">
        <fgColor indexed="5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indexed="26"/>
        <bgColor indexed="64"/>
      </patternFill>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s>
  <cellStyleXfs count="1">
    <xf numFmtId="0" fontId="0" fillId="0" borderId="0"/>
  </cellStyleXfs>
  <cellXfs count="550">
    <xf numFmtId="0" fontId="0" fillId="0" borderId="0" xfId="0"/>
    <xf numFmtId="0" fontId="2" fillId="0" borderId="0" xfId="0" applyFont="1"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applyAlignment="1">
      <alignment horizontal="left"/>
    </xf>
    <xf numFmtId="0" fontId="0" fillId="0" borderId="1" xfId="0" applyBorder="1"/>
    <xf numFmtId="0" fontId="0" fillId="0" borderId="0" xfId="0" applyAlignment="1">
      <alignment horizontal="left" vertical="center"/>
    </xf>
    <xf numFmtId="0" fontId="0" fillId="0" borderId="0" xfId="0" applyAlignment="1">
      <alignment vertical="center"/>
    </xf>
    <xf numFmtId="0" fontId="5" fillId="0" borderId="1" xfId="0" applyFont="1" applyBorder="1" applyAlignment="1">
      <alignment vertical="center" wrapText="1"/>
    </xf>
    <xf numFmtId="0" fontId="3" fillId="0" borderId="1" xfId="0" applyFont="1" applyBorder="1" applyAlignment="1">
      <alignment horizontal="center" vertical="center"/>
    </xf>
    <xf numFmtId="0" fontId="8" fillId="0" borderId="0" xfId="0" applyFont="1"/>
    <xf numFmtId="0" fontId="0" fillId="0" borderId="1" xfId="0" applyBorder="1" applyAlignment="1">
      <alignment horizontal="center"/>
    </xf>
    <xf numFmtId="0" fontId="0" fillId="0" borderId="1" xfId="0" applyBorder="1" applyAlignment="1">
      <alignment horizontal="left" vertical="center"/>
    </xf>
    <xf numFmtId="0" fontId="11" fillId="0" borderId="0" xfId="0" applyFont="1" applyAlignment="1">
      <alignment horizontal="justify" vertical="center" wrapText="1"/>
    </xf>
    <xf numFmtId="0" fontId="0" fillId="0" borderId="1" xfId="0" applyBorder="1" applyAlignment="1">
      <alignment horizontal="left"/>
    </xf>
    <xf numFmtId="0" fontId="13" fillId="0" borderId="0" xfId="0" applyFont="1" applyAlignment="1">
      <alignment vertical="center"/>
    </xf>
    <xf numFmtId="0" fontId="14" fillId="0" borderId="9" xfId="0" applyFont="1" applyBorder="1" applyAlignment="1">
      <alignment horizontal="center" vertical="center"/>
    </xf>
    <xf numFmtId="0" fontId="15" fillId="0" borderId="1" xfId="0" applyFont="1" applyBorder="1" applyAlignment="1">
      <alignment horizontal="center" vertical="center" wrapText="1"/>
    </xf>
    <xf numFmtId="0" fontId="16" fillId="0" borderId="0" xfId="0" applyFont="1" applyAlignment="1">
      <alignment vertical="center"/>
    </xf>
    <xf numFmtId="0" fontId="17"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 fillId="0" borderId="1" xfId="0" applyFont="1" applyBorder="1" applyAlignment="1">
      <alignment horizontal="left" vertical="center"/>
    </xf>
    <xf numFmtId="0" fontId="15" fillId="0" borderId="0" xfId="0" applyFont="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6" fillId="0" borderId="1" xfId="0" applyFont="1" applyBorder="1" applyAlignment="1">
      <alignment horizontal="center" vertical="center" wrapText="1"/>
    </xf>
    <xf numFmtId="0" fontId="15" fillId="0" borderId="0" xfId="0" applyFont="1" applyAlignment="1">
      <alignment horizontal="left" vertical="center"/>
    </xf>
    <xf numFmtId="49" fontId="6"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5" fillId="0" borderId="1" xfId="0" applyFont="1" applyBorder="1" applyAlignment="1">
      <alignment horizontal="left" vertical="center"/>
    </xf>
    <xf numFmtId="0" fontId="15"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3" fillId="0" borderId="1" xfId="0" applyNumberFormat="1" applyFont="1" applyBorder="1" applyAlignment="1">
      <alignment horizontal="center" vertical="center" wrapText="1"/>
    </xf>
    <xf numFmtId="0" fontId="20"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0" xfId="0"/>
    <xf numFmtId="0" fontId="23" fillId="4" borderId="1" xfId="0" applyFont="1" applyFill="1" applyBorder="1" applyAlignment="1">
      <alignment horizontal="left" vertical="center" wrapText="1"/>
    </xf>
    <xf numFmtId="0" fontId="23" fillId="4" borderId="1" xfId="0" applyFont="1" applyFill="1" applyBorder="1" applyAlignment="1">
      <alignment horizontal="justify" vertical="center" wrapText="1"/>
    </xf>
    <xf numFmtId="0" fontId="25"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8" fillId="4"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7" fillId="4" borderId="1" xfId="0" applyFont="1" applyFill="1" applyBorder="1" applyAlignment="1">
      <alignment horizontal="right" vertical="center" wrapText="1"/>
    </xf>
    <xf numFmtId="0" fontId="29" fillId="4"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7" fillId="4" borderId="1" xfId="0" applyFont="1" applyFill="1" applyBorder="1" applyAlignment="1">
      <alignment vertical="center" wrapText="1"/>
    </xf>
    <xf numFmtId="0" fontId="3" fillId="0" borderId="0" xfId="0" applyFont="1"/>
    <xf numFmtId="0" fontId="27" fillId="4" borderId="1" xfId="0" applyFont="1" applyFill="1" applyBorder="1" applyAlignment="1">
      <alignment horizontal="justify" vertical="center" wrapText="1"/>
    </xf>
    <xf numFmtId="0" fontId="27" fillId="5" borderId="1" xfId="0" applyFont="1" applyFill="1" applyBorder="1" applyAlignment="1">
      <alignment horizontal="right" vertical="center" wrapText="1"/>
    </xf>
    <xf numFmtId="0" fontId="27" fillId="6" borderId="1" xfId="0" applyFont="1" applyFill="1" applyBorder="1" applyAlignment="1">
      <alignment horizontal="justify" vertical="center" wrapText="1"/>
    </xf>
    <xf numFmtId="0" fontId="0" fillId="0" borderId="0" xfId="0" applyBorder="1"/>
    <xf numFmtId="0" fontId="3" fillId="0" borderId="0" xfId="0" applyFont="1" applyAlignment="1">
      <alignment horizontal="center"/>
    </xf>
    <xf numFmtId="0" fontId="25"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2" fillId="0" borderId="1" xfId="0" applyFont="1" applyBorder="1" applyAlignment="1">
      <alignment horizontal="center" vertical="center" wrapText="1"/>
    </xf>
    <xf numFmtId="58" fontId="27"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justify" vertical="center" wrapText="1"/>
    </xf>
    <xf numFmtId="58" fontId="31"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36" fillId="0" borderId="1" xfId="0" applyFont="1" applyBorder="1" applyAlignment="1">
      <alignment horizontal="justify" vertical="center" wrapText="1"/>
    </xf>
    <xf numFmtId="0" fontId="3" fillId="0" borderId="0" xfId="0" applyFont="1" applyAlignment="1">
      <alignment horizontal="left"/>
    </xf>
    <xf numFmtId="0" fontId="3" fillId="0" borderId="0" xfId="0" applyFont="1" applyAlignment="1"/>
    <xf numFmtId="0" fontId="29" fillId="0" borderId="1" xfId="0" applyFont="1" applyBorder="1" applyAlignment="1">
      <alignment horizontal="center" vertical="center" wrapText="1"/>
    </xf>
    <xf numFmtId="58" fontId="29" fillId="0" borderId="1" xfId="0" applyNumberFormat="1" applyFont="1" applyBorder="1" applyAlignment="1">
      <alignment horizontal="center" vertical="center" wrapText="1"/>
    </xf>
    <xf numFmtId="0" fontId="29" fillId="0" borderId="1" xfId="0" applyFont="1" applyBorder="1" applyAlignment="1">
      <alignment horizontal="justify" vertical="center" wrapText="1"/>
    </xf>
    <xf numFmtId="0" fontId="29" fillId="0" borderId="1" xfId="0" applyFont="1" applyBorder="1" applyAlignment="1">
      <alignment horizontal="center" wrapText="1"/>
    </xf>
    <xf numFmtId="0" fontId="38" fillId="0" borderId="1" xfId="0" applyFont="1" applyBorder="1" applyAlignment="1">
      <alignment horizontal="center" vertical="center" wrapText="1"/>
    </xf>
    <xf numFmtId="0" fontId="39" fillId="0" borderId="1" xfId="0" applyFont="1" applyBorder="1" applyAlignment="1">
      <alignment horizontal="center" wrapText="1"/>
    </xf>
    <xf numFmtId="0" fontId="33"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left" vertical="center" wrapText="1"/>
    </xf>
    <xf numFmtId="0" fontId="37" fillId="0" borderId="1" xfId="0" applyFont="1" applyBorder="1" applyAlignment="1">
      <alignment horizontal="center" vertical="center" wrapText="1"/>
    </xf>
    <xf numFmtId="0" fontId="29" fillId="0" borderId="1" xfId="0" applyFont="1" applyBorder="1" applyAlignment="1">
      <alignment horizontal="center"/>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58" fontId="29" fillId="0" borderId="2" xfId="0" applyNumberFormat="1" applyFont="1" applyBorder="1" applyAlignment="1">
      <alignment horizontal="center" vertical="center" wrapText="1"/>
    </xf>
    <xf numFmtId="0" fontId="40" fillId="0" borderId="1" xfId="0" applyFont="1" applyBorder="1" applyAlignment="1">
      <alignment horizontal="center" vertical="center" wrapText="1"/>
    </xf>
    <xf numFmtId="58" fontId="40" fillId="0" borderId="1" xfId="0" applyNumberFormat="1" applyFont="1" applyBorder="1" applyAlignment="1">
      <alignment horizontal="center" vertical="center" wrapText="1"/>
    </xf>
    <xf numFmtId="58" fontId="35"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vertical="center" wrapText="1"/>
    </xf>
    <xf numFmtId="58" fontId="43"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vertical="center" wrapText="1"/>
    </xf>
    <xf numFmtId="0" fontId="27" fillId="0" borderId="1" xfId="0" applyFont="1" applyBorder="1" applyAlignment="1">
      <alignment horizontal="center" wrapText="1"/>
    </xf>
    <xf numFmtId="0" fontId="22" fillId="0" borderId="1" xfId="0" applyFont="1" applyBorder="1" applyAlignment="1">
      <alignment horizontal="center" vertical="center" wrapText="1"/>
    </xf>
    <xf numFmtId="0" fontId="45" fillId="0" borderId="1" xfId="0" applyFont="1" applyBorder="1" applyAlignment="1">
      <alignment horizontal="center" vertical="center"/>
    </xf>
    <xf numFmtId="0" fontId="23" fillId="0" borderId="1" xfId="0" applyFont="1" applyBorder="1" applyAlignment="1">
      <alignment horizontal="left" vertical="center" wrapText="1"/>
    </xf>
    <xf numFmtId="0" fontId="10" fillId="0" borderId="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1" xfId="0" applyFont="1" applyBorder="1"/>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shrinkToFit="1"/>
      <protection locked="0"/>
    </xf>
    <xf numFmtId="0" fontId="29" fillId="0" borderId="1" xfId="0" applyFont="1" applyBorder="1" applyAlignment="1">
      <alignment horizontal="center" vertical="center"/>
    </xf>
    <xf numFmtId="0" fontId="29" fillId="0" borderId="14"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29" fillId="0" borderId="4" xfId="0" applyFont="1" applyBorder="1" applyAlignment="1">
      <alignment horizontal="center" vertical="center"/>
    </xf>
    <xf numFmtId="0" fontId="9" fillId="0" borderId="14" xfId="0" applyFont="1" applyBorder="1" applyAlignment="1">
      <alignment horizontal="center" vertical="center"/>
    </xf>
    <xf numFmtId="0" fontId="9" fillId="2" borderId="1" xfId="0" applyFont="1" applyFill="1" applyBorder="1" applyAlignment="1" applyProtection="1">
      <alignment horizontal="center" vertical="center" wrapText="1"/>
      <protection locked="0"/>
    </xf>
    <xf numFmtId="179" fontId="9" fillId="0" borderId="1" xfId="0" applyNumberFormat="1" applyFont="1" applyBorder="1" applyAlignment="1" applyProtection="1">
      <alignment horizontal="center" vertical="center" wrapText="1"/>
      <protection locked="0"/>
    </xf>
    <xf numFmtId="0" fontId="47" fillId="0" borderId="1" xfId="0" applyFont="1" applyBorder="1" applyAlignment="1">
      <alignment horizontal="left" vertical="center" wrapText="1" shrinkToFit="1"/>
    </xf>
    <xf numFmtId="0" fontId="9" fillId="2" borderId="1" xfId="0" applyFont="1" applyFill="1" applyBorder="1" applyAlignment="1">
      <alignment horizontal="center" vertical="center"/>
    </xf>
    <xf numFmtId="0" fontId="10" fillId="0" borderId="1" xfId="0" applyFont="1" applyBorder="1" applyAlignment="1" applyProtection="1">
      <alignment horizontal="center" vertical="center" textRotation="255"/>
      <protection locked="0"/>
    </xf>
    <xf numFmtId="0" fontId="9" fillId="0" borderId="14"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29" fillId="0" borderId="14" xfId="0" applyFont="1" applyBorder="1" applyAlignment="1">
      <alignment horizontal="center" vertical="center" wrapText="1"/>
    </xf>
    <xf numFmtId="0" fontId="29" fillId="2"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178" fontId="9" fillId="0" borderId="1" xfId="0" applyNumberFormat="1" applyFont="1" applyBorder="1" applyAlignment="1" applyProtection="1">
      <alignment horizontal="center" vertical="center" wrapText="1"/>
      <protection locked="0"/>
    </xf>
    <xf numFmtId="178" fontId="9" fillId="0" borderId="14" xfId="0" applyNumberFormat="1"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1" xfId="0" applyFont="1" applyBorder="1" applyAlignment="1">
      <alignment vertical="center" wrapText="1"/>
    </xf>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44" fillId="0" borderId="1" xfId="0" applyFont="1" applyBorder="1" applyAlignment="1" applyProtection="1">
      <alignment horizontal="left" vertical="center" wrapText="1"/>
      <protection locked="0"/>
    </xf>
    <xf numFmtId="0" fontId="9" fillId="0" borderId="1" xfId="0" applyFont="1" applyBorder="1" applyAlignment="1" applyProtection="1">
      <alignment vertical="center"/>
      <protection locked="0"/>
    </xf>
    <xf numFmtId="0" fontId="9" fillId="0" borderId="4" xfId="0" applyFont="1" applyBorder="1" applyAlignment="1" applyProtection="1">
      <alignment horizontal="center" vertical="center" shrinkToFit="1"/>
      <protection locked="0"/>
    </xf>
    <xf numFmtId="0" fontId="29" fillId="0" borderId="1" xfId="0" applyFont="1" applyBorder="1" applyAlignment="1" applyProtection="1">
      <alignment vertical="center" wrapText="1"/>
      <protection locked="0"/>
    </xf>
    <xf numFmtId="0" fontId="47" fillId="2" borderId="1" xfId="0" applyFont="1" applyFill="1" applyBorder="1" applyAlignment="1" applyProtection="1">
      <alignment horizontal="left" vertical="center" wrapText="1"/>
      <protection locked="0"/>
    </xf>
    <xf numFmtId="0" fontId="47"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xf>
    <xf numFmtId="178" fontId="9" fillId="0" borderId="1" xfId="0" applyNumberFormat="1" applyFont="1" applyBorder="1" applyAlignment="1">
      <alignment horizontal="center" vertical="center" wrapText="1"/>
    </xf>
    <xf numFmtId="0" fontId="48" fillId="0" borderId="1" xfId="0" applyFont="1" applyBorder="1" applyAlignment="1">
      <alignment vertical="center" shrinkToFit="1"/>
    </xf>
    <xf numFmtId="180" fontId="9" fillId="0" borderId="1" xfId="0" applyNumberFormat="1" applyFont="1" applyBorder="1" applyAlignment="1" applyProtection="1">
      <alignment horizontal="center" vertical="center" wrapText="1"/>
      <protection locked="0"/>
    </xf>
    <xf numFmtId="179" fontId="9" fillId="0" borderId="14" xfId="0" applyNumberFormat="1" applyFont="1" applyBorder="1" applyAlignment="1" applyProtection="1">
      <alignment horizontal="center" vertical="center" wrapText="1"/>
      <protection locked="0"/>
    </xf>
    <xf numFmtId="179" fontId="9" fillId="0" borderId="4" xfId="0" applyNumberFormat="1" applyFont="1" applyBorder="1" applyAlignment="1" applyProtection="1">
      <alignment horizontal="center" vertical="center" wrapText="1"/>
      <protection locked="0"/>
    </xf>
    <xf numFmtId="179" fontId="9" fillId="2" borderId="1" xfId="0" applyNumberFormat="1" applyFont="1" applyFill="1" applyBorder="1" applyAlignment="1" applyProtection="1">
      <alignment horizontal="center" vertical="center" wrapText="1"/>
      <protection locked="0"/>
    </xf>
    <xf numFmtId="179" fontId="10" fillId="0" borderId="1" xfId="0" applyNumberFormat="1" applyFont="1" applyBorder="1" applyAlignment="1" applyProtection="1">
      <alignment horizontal="center" vertical="center" wrapText="1"/>
      <protection locked="0"/>
    </xf>
    <xf numFmtId="10" fontId="9" fillId="0" borderId="1" xfId="0" applyNumberFormat="1" applyFont="1" applyBorder="1" applyAlignment="1" applyProtection="1">
      <alignment horizontal="center" vertical="center" wrapText="1"/>
      <protection locked="0"/>
    </xf>
    <xf numFmtId="0" fontId="9" fillId="8" borderId="11" xfId="0" applyFont="1" applyFill="1" applyBorder="1" applyAlignment="1" applyProtection="1">
      <alignment vertical="center" wrapText="1"/>
      <protection locked="0"/>
    </xf>
    <xf numFmtId="0" fontId="29" fillId="0" borderId="13" xfId="0" applyFont="1" applyBorder="1" applyAlignment="1">
      <alignment horizontal="center"/>
    </xf>
    <xf numFmtId="0" fontId="9" fillId="0" borderId="1" xfId="0" applyFont="1" applyBorder="1" applyAlignment="1">
      <alignment horizontal="center"/>
    </xf>
    <xf numFmtId="0" fontId="29" fillId="0" borderId="1" xfId="0" applyFont="1" applyBorder="1" applyAlignment="1" applyProtection="1">
      <alignment horizontal="center" vertical="center" shrinkToFit="1"/>
      <protection locked="0"/>
    </xf>
    <xf numFmtId="0" fontId="47" fillId="2" borderId="1" xfId="0" applyFont="1" applyFill="1" applyBorder="1" applyAlignment="1" applyProtection="1">
      <alignment horizontal="center" vertical="center" wrapText="1"/>
      <protection locked="0"/>
    </xf>
    <xf numFmtId="0" fontId="45" fillId="0" borderId="1" xfId="0" applyFont="1" applyBorder="1"/>
    <xf numFmtId="0" fontId="9" fillId="0" borderId="5" xfId="0" applyFont="1" applyBorder="1" applyAlignment="1">
      <alignment horizontal="center" vertical="center"/>
    </xf>
    <xf numFmtId="0" fontId="4" fillId="3" borderId="1" xfId="0" applyFont="1" applyFill="1" applyBorder="1" applyAlignment="1">
      <alignment horizontal="center" vertical="center" wrapText="1"/>
    </xf>
    <xf numFmtId="0" fontId="9" fillId="0" borderId="5" xfId="0" applyFont="1" applyBorder="1"/>
    <xf numFmtId="0" fontId="9" fillId="0" borderId="5" xfId="0" applyFont="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locked="0"/>
    </xf>
    <xf numFmtId="0" fontId="9" fillId="11" borderId="1"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45" fillId="2" borderId="1" xfId="0" applyFont="1" applyFill="1" applyBorder="1"/>
    <xf numFmtId="0" fontId="9" fillId="2" borderId="1" xfId="0" applyFont="1" applyFill="1" applyBorder="1"/>
    <xf numFmtId="0" fontId="45" fillId="0" borderId="0" xfId="0" applyFont="1"/>
    <xf numFmtId="0" fontId="9" fillId="11" borderId="1" xfId="0" applyFont="1" applyFill="1" applyBorder="1" applyAlignment="1" applyProtection="1">
      <alignment horizontal="center" vertical="center" wrapText="1"/>
      <protection locked="0"/>
    </xf>
    <xf numFmtId="0" fontId="47" fillId="0" borderId="7" xfId="0" applyFont="1" applyBorder="1" applyAlignment="1" applyProtection="1">
      <alignment horizontal="left" vertical="center" wrapText="1"/>
      <protection locked="0"/>
    </xf>
    <xf numFmtId="0" fontId="9" fillId="11" borderId="1" xfId="0" applyFont="1" applyFill="1" applyBorder="1" applyAlignment="1">
      <alignment horizontal="center" vertical="center" wrapText="1"/>
    </xf>
    <xf numFmtId="0" fontId="9" fillId="0" borderId="4" xfId="0" applyFont="1" applyBorder="1" applyAlignment="1" applyProtection="1">
      <alignment horizontal="center" vertical="center"/>
      <protection locked="0"/>
    </xf>
    <xf numFmtId="0" fontId="48" fillId="3" borderId="1" xfId="0" applyFont="1" applyFill="1" applyBorder="1" applyAlignment="1">
      <alignment vertical="center" shrinkToFit="1"/>
    </xf>
    <xf numFmtId="0" fontId="9" fillId="3" borderId="1" xfId="0" applyFont="1" applyFill="1" applyBorder="1" applyAlignment="1">
      <alignment horizontal="center" vertical="center" wrapText="1"/>
    </xf>
    <xf numFmtId="0" fontId="9" fillId="11" borderId="1" xfId="0" applyFont="1" applyFill="1" applyBorder="1" applyAlignment="1">
      <alignment vertical="center" wrapText="1"/>
    </xf>
    <xf numFmtId="0" fontId="9" fillId="12" borderId="1" xfId="0" applyFont="1" applyFill="1" applyBorder="1" applyAlignment="1">
      <alignment vertical="center" wrapText="1"/>
    </xf>
    <xf numFmtId="179" fontId="10" fillId="0" borderId="2" xfId="0" applyNumberFormat="1" applyFont="1" applyBorder="1" applyAlignment="1" applyProtection="1">
      <alignment horizontal="center" vertical="center" wrapText="1"/>
      <protection locked="0"/>
    </xf>
    <xf numFmtId="0" fontId="9" fillId="8" borderId="1" xfId="0" applyFont="1" applyFill="1" applyBorder="1" applyAlignment="1" applyProtection="1">
      <alignment vertical="center" wrapText="1"/>
      <protection locked="0"/>
    </xf>
    <xf numFmtId="0" fontId="9"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1" xfId="0" applyFont="1" applyBorder="1"/>
    <xf numFmtId="0" fontId="29" fillId="0" borderId="1" xfId="0" applyFont="1" applyBorder="1" applyAlignment="1">
      <alignment horizontal="left" vertical="center"/>
    </xf>
    <xf numFmtId="0" fontId="44" fillId="0" borderId="1" xfId="0" applyFont="1" applyBorder="1"/>
    <xf numFmtId="58" fontId="29" fillId="0" borderId="1" xfId="0" applyNumberFormat="1" applyFont="1" applyBorder="1" applyAlignment="1">
      <alignment horizontal="center" vertical="center"/>
    </xf>
    <xf numFmtId="0" fontId="45" fillId="0" borderId="0" xfId="0" applyFont="1" applyAlignment="1">
      <alignment horizontal="center" vertical="center"/>
    </xf>
    <xf numFmtId="0" fontId="44" fillId="0" borderId="2" xfId="0" applyFont="1" applyBorder="1" applyAlignment="1">
      <alignment vertical="center"/>
    </xf>
    <xf numFmtId="0" fontId="29" fillId="0" borderId="4" xfId="0" applyFont="1" applyBorder="1" applyAlignment="1">
      <alignment vertical="center"/>
    </xf>
    <xf numFmtId="0" fontId="49" fillId="0" borderId="1" xfId="0" applyFont="1" applyBorder="1" applyAlignment="1">
      <alignment horizontal="center" vertical="center" wrapText="1"/>
    </xf>
    <xf numFmtId="0" fontId="43" fillId="0" borderId="1" xfId="0" applyFont="1" applyBorder="1" applyAlignment="1">
      <alignment horizontal="left" vertical="center" wrapText="1"/>
    </xf>
    <xf numFmtId="0" fontId="44" fillId="0" borderId="2" xfId="0" applyFont="1" applyBorder="1" applyAlignment="1">
      <alignment vertical="center" wrapText="1"/>
    </xf>
    <xf numFmtId="0" fontId="44" fillId="0" borderId="4" xfId="0" applyFont="1" applyBorder="1" applyAlignment="1">
      <alignment vertical="center" wrapText="1"/>
    </xf>
    <xf numFmtId="0" fontId="29" fillId="0" borderId="5" xfId="0" applyFont="1" applyBorder="1" applyAlignment="1">
      <alignment horizontal="center" vertical="center" wrapText="1"/>
    </xf>
    <xf numFmtId="0" fontId="29" fillId="0" borderId="5" xfId="0" applyFont="1" applyBorder="1" applyAlignment="1">
      <alignment vertical="center" wrapText="1"/>
    </xf>
    <xf numFmtId="0" fontId="43" fillId="0" borderId="5" xfId="0" applyFont="1" applyBorder="1" applyAlignment="1">
      <alignment horizontal="center" vertical="center" wrapText="1"/>
    </xf>
    <xf numFmtId="58" fontId="43" fillId="0" borderId="5"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xf numFmtId="0" fontId="52" fillId="0" borderId="1" xfId="0" applyFont="1" applyFill="1" applyBorder="1" applyAlignment="1">
      <alignment horizontal="center" vertical="center" wrapText="1"/>
    </xf>
    <xf numFmtId="49" fontId="52" fillId="0" borderId="1" xfId="0" applyNumberFormat="1" applyFont="1" applyFill="1" applyBorder="1" applyAlignment="1">
      <alignment horizontal="center" vertical="center" wrapText="1"/>
    </xf>
    <xf numFmtId="49" fontId="52" fillId="0" borderId="5" xfId="0" applyNumberFormat="1" applyFont="1" applyFill="1" applyBorder="1" applyAlignment="1">
      <alignment horizontal="center" vertical="center" wrapText="1"/>
    </xf>
    <xf numFmtId="0" fontId="52" fillId="0" borderId="5" xfId="0" applyFont="1" applyFill="1" applyBorder="1" applyAlignment="1">
      <alignment horizontal="center" vertical="center"/>
    </xf>
    <xf numFmtId="49" fontId="52" fillId="0" borderId="8" xfId="0" applyNumberFormat="1" applyFont="1" applyFill="1" applyBorder="1" applyAlignment="1">
      <alignment horizontal="center" vertical="center" wrapText="1"/>
    </xf>
    <xf numFmtId="49" fontId="52" fillId="0" borderId="2" xfId="0" applyNumberFormat="1" applyFont="1" applyFill="1" applyBorder="1" applyAlignment="1">
      <alignment horizontal="center" vertical="center"/>
    </xf>
    <xf numFmtId="49" fontId="52" fillId="0" borderId="2" xfId="0" applyNumberFormat="1" applyFont="1" applyFill="1" applyBorder="1" applyAlignment="1">
      <alignment horizontal="center" vertical="center" wrapText="1"/>
    </xf>
    <xf numFmtId="0" fontId="52"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28" fillId="0" borderId="1" xfId="0" applyFont="1" applyFill="1" applyBorder="1" applyAlignment="1">
      <alignment vertical="center"/>
    </xf>
    <xf numFmtId="0" fontId="13" fillId="0" borderId="2" xfId="0" applyFont="1" applyFill="1" applyBorder="1" applyAlignment="1">
      <alignment horizontal="center" vertical="center"/>
    </xf>
    <xf numFmtId="49" fontId="13" fillId="0" borderId="2" xfId="0" applyNumberFormat="1" applyFont="1" applyFill="1" applyBorder="1" applyAlignment="1">
      <alignment horizontal="center" vertical="center"/>
    </xf>
    <xf numFmtId="0" fontId="39" fillId="0" borderId="1" xfId="0" applyFont="1" applyFill="1" applyBorder="1" applyAlignment="1">
      <alignment horizontal="center" vertical="center"/>
    </xf>
    <xf numFmtId="0" fontId="39" fillId="0" borderId="1" xfId="0" applyFont="1" applyFill="1" applyBorder="1" applyAlignment="1">
      <alignment vertical="center"/>
    </xf>
    <xf numFmtId="0" fontId="13" fillId="0" borderId="1" xfId="0" applyFont="1" applyFill="1" applyBorder="1"/>
    <xf numFmtId="0" fontId="13" fillId="0" borderId="1" xfId="0" applyFont="1" applyFill="1" applyBorder="1" applyAlignment="1">
      <alignment vertical="center"/>
    </xf>
    <xf numFmtId="0" fontId="13" fillId="0" borderId="1" xfId="0" quotePrefix="1" applyFont="1" applyFill="1" applyBorder="1" applyAlignment="1">
      <alignment horizontal="center" vertical="center"/>
    </xf>
    <xf numFmtId="0" fontId="53" fillId="0" borderId="1" xfId="0" applyFont="1" applyFill="1" applyBorder="1" applyAlignment="1">
      <alignment horizontal="center" vertical="center"/>
    </xf>
    <xf numFmtId="0" fontId="28" fillId="0" borderId="1" xfId="0" quotePrefix="1" applyFont="1" applyFill="1" applyBorder="1" applyAlignment="1">
      <alignment horizontal="center" vertical="center"/>
    </xf>
    <xf numFmtId="0" fontId="13" fillId="0" borderId="1" xfId="0" applyFont="1" applyFill="1" applyBorder="1" applyAlignment="1">
      <alignment horizontal="center"/>
    </xf>
    <xf numFmtId="0" fontId="13" fillId="0" borderId="2" xfId="0" applyFont="1" applyFill="1" applyBorder="1" applyAlignment="1">
      <alignment horizontal="center"/>
    </xf>
    <xf numFmtId="0" fontId="13" fillId="0" borderId="1" xfId="0" applyFont="1" applyFill="1" applyBorder="1" applyAlignment="1">
      <alignment horizontal="left" vertical="center"/>
    </xf>
    <xf numFmtId="49" fontId="13" fillId="0" borderId="2" xfId="0" applyNumberFormat="1" applyFont="1" applyFill="1" applyBorder="1" applyAlignment="1">
      <alignment horizontal="center"/>
    </xf>
    <xf numFmtId="0" fontId="28" fillId="0" borderId="1" xfId="0" quotePrefix="1" applyFont="1" applyFill="1" applyBorder="1" applyAlignment="1">
      <alignment horizontal="center"/>
    </xf>
    <xf numFmtId="0" fontId="52" fillId="0" borderId="1" xfId="0" applyFont="1" applyFill="1" applyBorder="1" applyAlignment="1">
      <alignment horizontal="center" vertical="center"/>
    </xf>
    <xf numFmtId="0" fontId="52" fillId="0" borderId="1" xfId="0" applyFont="1" applyFill="1" applyBorder="1" applyAlignment="1">
      <alignment horizontal="right" vertical="center"/>
    </xf>
    <xf numFmtId="0" fontId="52" fillId="0" borderId="1" xfId="0" applyFont="1" applyFill="1" applyBorder="1" applyAlignment="1">
      <alignment vertical="center"/>
    </xf>
    <xf numFmtId="0" fontId="23" fillId="0" borderId="1" xfId="0" applyFont="1" applyFill="1" applyBorder="1" applyAlignment="1">
      <alignment horizontal="center" vertical="center" wrapText="1"/>
    </xf>
    <xf numFmtId="0" fontId="13" fillId="0" borderId="5" xfId="0" applyFont="1" applyFill="1" applyBorder="1" applyAlignment="1">
      <alignment horizontal="center" vertical="center"/>
    </xf>
    <xf numFmtId="0" fontId="52" fillId="0" borderId="1" xfId="0" applyFont="1" applyFill="1" applyBorder="1" applyAlignment="1">
      <alignment horizontal="center"/>
    </xf>
    <xf numFmtId="0" fontId="39" fillId="0" borderId="2" xfId="0" applyFont="1" applyFill="1" applyBorder="1" applyAlignment="1">
      <alignment horizontal="left" vertical="center"/>
    </xf>
    <xf numFmtId="0" fontId="39" fillId="0" borderId="5" xfId="0" applyFont="1" applyFill="1" applyBorder="1" applyAlignment="1">
      <alignment horizontal="center" vertical="center" wrapText="1"/>
    </xf>
    <xf numFmtId="0" fontId="13" fillId="0" borderId="6"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0" quotePrefix="1" applyFont="1" applyFill="1" applyBorder="1" applyAlignment="1">
      <alignment vertical="center"/>
    </xf>
    <xf numFmtId="0" fontId="13" fillId="0" borderId="1" xfId="0" applyFont="1" applyFill="1" applyBorder="1" applyAlignment="1">
      <alignment horizontal="center" vertical="center" textRotation="255"/>
    </xf>
    <xf numFmtId="0" fontId="13" fillId="0" borderId="1" xfId="0" applyFont="1" applyFill="1" applyBorder="1" applyAlignment="1">
      <alignment vertical="center" wrapText="1"/>
    </xf>
    <xf numFmtId="0" fontId="13" fillId="0" borderId="1" xfId="0" quotePrefix="1" applyFont="1" applyFill="1" applyBorder="1" applyAlignment="1">
      <alignment horizontal="left" vertical="center"/>
    </xf>
    <xf numFmtId="0" fontId="13"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49" fontId="28" fillId="0" borderId="2" xfId="0" applyNumberFormat="1" applyFont="1" applyFill="1" applyBorder="1" applyAlignment="1">
      <alignment horizontal="center" vertical="center"/>
    </xf>
    <xf numFmtId="0" fontId="28" fillId="0" borderId="1" xfId="0" applyFont="1" applyFill="1" applyBorder="1" applyAlignment="1">
      <alignment horizontal="left" vertical="center"/>
    </xf>
    <xf numFmtId="0" fontId="28" fillId="0" borderId="1" xfId="0" applyFont="1" applyFill="1" applyBorder="1"/>
    <xf numFmtId="0" fontId="23" fillId="0" borderId="5" xfId="0" applyFont="1" applyFill="1" applyBorder="1" applyAlignment="1">
      <alignment horizontal="center" vertical="center" wrapText="1"/>
    </xf>
    <xf numFmtId="0" fontId="13" fillId="0" borderId="5" xfId="0" applyFont="1" applyFill="1" applyBorder="1" applyAlignment="1">
      <alignment horizontal="center" vertical="center" textRotation="255"/>
    </xf>
    <xf numFmtId="0" fontId="23" fillId="0" borderId="7" xfId="0" applyFont="1" applyFill="1" applyBorder="1" applyAlignment="1">
      <alignment horizontal="center" vertical="center" wrapText="1"/>
    </xf>
    <xf numFmtId="0" fontId="13" fillId="0" borderId="7" xfId="0" applyFont="1" applyFill="1" applyBorder="1" applyAlignment="1">
      <alignment horizontal="center" vertical="center" textRotation="255"/>
    </xf>
    <xf numFmtId="0" fontId="52" fillId="0" borderId="1" xfId="0" applyFont="1" applyFill="1" applyBorder="1" applyAlignment="1">
      <alignment horizontal="right" vertical="center" wrapText="1"/>
    </xf>
    <xf numFmtId="0" fontId="52" fillId="0" borderId="1" xfId="0" applyFont="1" applyFill="1" applyBorder="1" applyAlignment="1">
      <alignment vertical="center" wrapText="1"/>
    </xf>
    <xf numFmtId="0" fontId="13" fillId="0" borderId="2" xfId="0" applyFont="1" applyFill="1" applyBorder="1" applyAlignment="1">
      <alignment horizontal="right" vertical="center"/>
    </xf>
    <xf numFmtId="176" fontId="13" fillId="0" borderId="1" xfId="0" applyNumberFormat="1" applyFont="1" applyFill="1" applyBorder="1"/>
    <xf numFmtId="0" fontId="13" fillId="0" borderId="1" xfId="0" applyFont="1" applyFill="1" applyBorder="1" applyAlignment="1">
      <alignment horizontal="right" vertical="center"/>
    </xf>
    <xf numFmtId="9" fontId="13" fillId="0" borderId="1" xfId="0" applyNumberFormat="1" applyFont="1" applyFill="1" applyBorder="1" applyAlignment="1">
      <alignment vertical="center"/>
    </xf>
    <xf numFmtId="0" fontId="0" fillId="0" borderId="0" xfId="0" applyFill="1"/>
    <xf numFmtId="49" fontId="28" fillId="0" borderId="5" xfId="0" quotePrefix="1" applyNumberFormat="1" applyFont="1" applyFill="1" applyBorder="1" applyAlignment="1">
      <alignment vertical="center"/>
    </xf>
    <xf numFmtId="0" fontId="13" fillId="0" borderId="5" xfId="0" quotePrefix="1" applyFont="1" applyFill="1" applyBorder="1" applyAlignment="1">
      <alignment horizontal="center" vertical="center"/>
    </xf>
    <xf numFmtId="0" fontId="13" fillId="0" borderId="5" xfId="0" quotePrefix="1" applyFont="1" applyFill="1" applyBorder="1" applyAlignment="1">
      <alignment vertical="center"/>
    </xf>
    <xf numFmtId="0" fontId="3" fillId="0" borderId="1" xfId="0" applyFont="1" applyFill="1" applyBorder="1"/>
    <xf numFmtId="49" fontId="13" fillId="0" borderId="1" xfId="0" quotePrefix="1" applyNumberFormat="1" applyFont="1" applyFill="1" applyBorder="1" applyAlignment="1">
      <alignment vertical="center"/>
    </xf>
    <xf numFmtId="49" fontId="13" fillId="0" borderId="5" xfId="0" quotePrefix="1" applyNumberFormat="1" applyFont="1" applyFill="1" applyBorder="1" applyAlignment="1">
      <alignment vertical="center"/>
    </xf>
    <xf numFmtId="0" fontId="13" fillId="0" borderId="7" xfId="0" quotePrefix="1" applyFont="1" applyFill="1" applyBorder="1" applyAlignment="1">
      <alignment vertical="center"/>
    </xf>
    <xf numFmtId="0" fontId="13" fillId="0" borderId="1" xfId="0" applyFont="1" applyFill="1" applyBorder="1" applyAlignment="1">
      <alignment shrinkToFit="1"/>
    </xf>
    <xf numFmtId="0" fontId="13" fillId="0" borderId="6" xfId="0" applyFont="1" applyFill="1" applyBorder="1"/>
    <xf numFmtId="0" fontId="13" fillId="0" borderId="1" xfId="0" applyFont="1" applyFill="1" applyBorder="1" applyAlignment="1">
      <alignment vertical="center" shrinkToFit="1"/>
    </xf>
    <xf numFmtId="0" fontId="13" fillId="0" borderId="7" xfId="0" applyFont="1" applyFill="1" applyBorder="1" applyAlignment="1">
      <alignment horizontal="center" vertical="center"/>
    </xf>
    <xf numFmtId="0" fontId="39" fillId="0" borderId="1" xfId="0" applyFont="1" applyFill="1" applyBorder="1"/>
    <xf numFmtId="177" fontId="13" fillId="0" borderId="2"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178" fontId="13" fillId="0" borderId="2"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xf>
    <xf numFmtId="49" fontId="0" fillId="0" borderId="0" xfId="0" applyNumberFormat="1" applyFill="1"/>
    <xf numFmtId="0" fontId="31" fillId="0" borderId="0" xfId="0" applyFont="1" applyAlignment="1">
      <alignment horizontal="center" vertical="center"/>
    </xf>
    <xf numFmtId="0" fontId="31" fillId="3" borderId="0" xfId="0" applyFont="1" applyFill="1" applyAlignment="1">
      <alignment horizontal="center" vertical="center"/>
    </xf>
    <xf numFmtId="0" fontId="52" fillId="13" borderId="1" xfId="0" applyFont="1" applyFill="1" applyBorder="1" applyAlignment="1">
      <alignment horizontal="center" vertical="center" wrapText="1"/>
    </xf>
    <xf numFmtId="49" fontId="52" fillId="13" borderId="1" xfId="0" applyNumberFormat="1" applyFont="1" applyFill="1" applyBorder="1" applyAlignment="1">
      <alignment horizontal="center" vertical="center" wrapText="1"/>
    </xf>
    <xf numFmtId="49" fontId="52" fillId="13" borderId="5" xfId="0" applyNumberFormat="1" applyFont="1" applyFill="1" applyBorder="1" applyAlignment="1">
      <alignment horizontal="center" vertical="center" wrapText="1"/>
    </xf>
    <xf numFmtId="0" fontId="52" fillId="13" borderId="5" xfId="0" applyFont="1" applyFill="1" applyBorder="1" applyAlignment="1">
      <alignment horizontal="center" vertical="center"/>
    </xf>
    <xf numFmtId="49" fontId="52" fillId="13" borderId="8" xfId="0" applyNumberFormat="1" applyFont="1" applyFill="1" applyBorder="1" applyAlignment="1">
      <alignment horizontal="center" vertical="center" wrapText="1"/>
    </xf>
    <xf numFmtId="49" fontId="52" fillId="13" borderId="2" xfId="0" applyNumberFormat="1" applyFont="1" applyFill="1" applyBorder="1" applyAlignment="1">
      <alignment horizontal="center" vertical="center"/>
    </xf>
    <xf numFmtId="49" fontId="52" fillId="13" borderId="2" xfId="0" applyNumberFormat="1" applyFont="1" applyFill="1" applyBorder="1" applyAlignment="1">
      <alignment horizontal="center" vertical="center" wrapText="1"/>
    </xf>
    <xf numFmtId="0" fontId="52" fillId="13" borderId="5" xfId="0" applyFont="1" applyFill="1" applyBorder="1" applyAlignment="1">
      <alignment horizontal="center" vertical="center" wrapText="1"/>
    </xf>
    <xf numFmtId="0" fontId="13" fillId="13" borderId="1" xfId="0" applyFont="1" applyFill="1" applyBorder="1" applyAlignment="1">
      <alignment horizontal="center" vertical="center"/>
    </xf>
    <xf numFmtId="0" fontId="13" fillId="13" borderId="1" xfId="0" applyFont="1" applyFill="1" applyBorder="1" applyAlignment="1">
      <alignment vertical="center"/>
    </xf>
    <xf numFmtId="0" fontId="13" fillId="13" borderId="2" xfId="0" applyFont="1" applyFill="1" applyBorder="1" applyAlignment="1">
      <alignment horizontal="center" vertical="center"/>
    </xf>
    <xf numFmtId="49" fontId="13" fillId="0" borderId="2" xfId="0" applyNumberFormat="1" applyFont="1" applyBorder="1" applyAlignment="1">
      <alignment horizontal="center" vertical="center"/>
    </xf>
    <xf numFmtId="0" fontId="39" fillId="13" borderId="1" xfId="0" applyFont="1" applyFill="1" applyBorder="1" applyAlignment="1">
      <alignment horizontal="center" vertical="center"/>
    </xf>
    <xf numFmtId="0" fontId="39" fillId="13" borderId="1" xfId="0" applyFont="1" applyFill="1" applyBorder="1" applyAlignment="1">
      <alignment vertical="center"/>
    </xf>
    <xf numFmtId="0" fontId="39" fillId="0" borderId="1" xfId="0" applyFont="1" applyBorder="1" applyAlignment="1">
      <alignment horizontal="center" vertical="center"/>
    </xf>
    <xf numFmtId="0" fontId="13" fillId="0" borderId="1" xfId="0" applyFont="1" applyBorder="1"/>
    <xf numFmtId="0" fontId="13" fillId="0" borderId="1" xfId="0" applyFont="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13" fillId="3" borderId="2" xfId="0" applyFont="1" applyFill="1" applyBorder="1" applyAlignment="1">
      <alignment horizontal="center" vertical="center"/>
    </xf>
    <xf numFmtId="49" fontId="13" fillId="3" borderId="2" xfId="0" applyNumberFormat="1" applyFont="1" applyFill="1" applyBorder="1" applyAlignment="1">
      <alignment horizontal="center" vertical="center"/>
    </xf>
    <xf numFmtId="0" fontId="13" fillId="13" borderId="1" xfId="0" quotePrefix="1" applyFont="1" applyFill="1" applyBorder="1" applyAlignment="1">
      <alignment horizontal="center" vertical="center"/>
    </xf>
    <xf numFmtId="0" fontId="53" fillId="13" borderId="1" xfId="0" applyFont="1" applyFill="1" applyBorder="1" applyAlignment="1">
      <alignment horizontal="center" vertical="center"/>
    </xf>
    <xf numFmtId="0" fontId="23" fillId="0" borderId="1" xfId="0" applyFont="1" applyBorder="1" applyAlignment="1">
      <alignment horizontal="center" vertical="center" wrapText="1"/>
    </xf>
    <xf numFmtId="0" fontId="13" fillId="13" borderId="7" xfId="0" applyFont="1" applyFill="1" applyBorder="1" applyAlignment="1">
      <alignment horizontal="center" vertical="center"/>
    </xf>
    <xf numFmtId="49" fontId="13" fillId="0" borderId="1" xfId="0" applyNumberFormat="1" applyFont="1" applyBorder="1" applyAlignment="1">
      <alignment vertical="center"/>
    </xf>
    <xf numFmtId="0" fontId="13" fillId="0" borderId="1" xfId="0" applyFont="1" applyBorder="1" applyAlignment="1">
      <alignment horizontal="left" vertical="top"/>
    </xf>
    <xf numFmtId="0" fontId="53" fillId="0" borderId="1" xfId="0" applyFont="1" applyBorder="1" applyAlignment="1">
      <alignment horizontal="center" vertical="center"/>
    </xf>
    <xf numFmtId="0" fontId="13" fillId="0" borderId="1" xfId="0" applyFont="1" applyBorder="1" applyAlignment="1">
      <alignment vertical="center"/>
    </xf>
    <xf numFmtId="0" fontId="52" fillId="3" borderId="1" xfId="0" applyFont="1" applyFill="1" applyBorder="1" applyAlignment="1">
      <alignment horizontal="center" vertical="center"/>
    </xf>
    <xf numFmtId="0" fontId="52" fillId="3" borderId="1" xfId="0" applyFont="1" applyFill="1" applyBorder="1" applyAlignment="1">
      <alignment horizontal="right" vertical="center"/>
    </xf>
    <xf numFmtId="0" fontId="52" fillId="3" borderId="1" xfId="0" applyFont="1" applyFill="1" applyBorder="1" applyAlignment="1">
      <alignment vertical="center"/>
    </xf>
    <xf numFmtId="49" fontId="13" fillId="0" borderId="1" xfId="0" quotePrefix="1" applyNumberFormat="1" applyFont="1" applyBorder="1" applyAlignment="1">
      <alignment horizontal="center" vertical="center"/>
    </xf>
    <xf numFmtId="0" fontId="13" fillId="0" borderId="1" xfId="0" applyFont="1" applyBorder="1" applyAlignment="1">
      <alignment horizontal="left" vertical="center"/>
    </xf>
    <xf numFmtId="49" fontId="13" fillId="3" borderId="1" xfId="0" quotePrefix="1" applyNumberFormat="1" applyFont="1" applyFill="1" applyBorder="1" applyAlignment="1">
      <alignment horizontal="center" vertical="center"/>
    </xf>
    <xf numFmtId="0" fontId="13" fillId="3" borderId="1" xfId="0" applyFont="1" applyFill="1" applyBorder="1" applyAlignment="1">
      <alignment horizontal="left" vertical="center"/>
    </xf>
    <xf numFmtId="0" fontId="13" fillId="0" borderId="2" xfId="0" applyFont="1" applyBorder="1" applyAlignment="1">
      <alignment horizontal="center" vertical="center"/>
    </xf>
    <xf numFmtId="49" fontId="13" fillId="0" borderId="1" xfId="0" quotePrefix="1" applyNumberFormat="1" applyFont="1" applyBorder="1" applyAlignment="1">
      <alignment vertical="center"/>
    </xf>
    <xf numFmtId="49" fontId="52" fillId="3" borderId="2" xfId="0" applyNumberFormat="1" applyFont="1" applyFill="1" applyBorder="1" applyAlignment="1">
      <alignment horizontal="center" vertical="center"/>
    </xf>
    <xf numFmtId="0" fontId="52" fillId="3" borderId="1" xfId="0" applyFont="1" applyFill="1" applyBorder="1" applyAlignment="1">
      <alignment horizontal="center"/>
    </xf>
    <xf numFmtId="0" fontId="39" fillId="3" borderId="1" xfId="0" applyFont="1" applyFill="1" applyBorder="1" applyAlignment="1">
      <alignment horizontal="center" vertical="center"/>
    </xf>
    <xf numFmtId="0" fontId="39" fillId="3" borderId="1" xfId="0" applyFont="1" applyFill="1" applyBorder="1" applyAlignment="1">
      <alignment vertical="center"/>
    </xf>
    <xf numFmtId="0" fontId="39" fillId="3" borderId="2" xfId="0" applyFont="1" applyFill="1" applyBorder="1" applyAlignment="1">
      <alignment horizontal="left" vertical="center"/>
    </xf>
    <xf numFmtId="0" fontId="39" fillId="13" borderId="5" xfId="0" applyFont="1" applyFill="1" applyBorder="1" applyAlignment="1">
      <alignment horizontal="center" vertical="center" wrapText="1"/>
    </xf>
    <xf numFmtId="0" fontId="13" fillId="13" borderId="6" xfId="0" applyFont="1" applyFill="1" applyBorder="1" applyAlignment="1">
      <alignment horizontal="center" vertical="center"/>
    </xf>
    <xf numFmtId="49" fontId="13" fillId="3" borderId="1" xfId="0" applyNumberFormat="1" applyFont="1" applyFill="1" applyBorder="1" applyAlignment="1">
      <alignment vertical="center"/>
    </xf>
    <xf numFmtId="49" fontId="13" fillId="3" borderId="1" xfId="0" applyNumberFormat="1" applyFont="1" applyFill="1" applyBorder="1" applyAlignment="1">
      <alignment horizontal="center" vertical="center"/>
    </xf>
    <xf numFmtId="49" fontId="13" fillId="3" borderId="1" xfId="0" quotePrefix="1" applyNumberFormat="1" applyFont="1" applyFill="1" applyBorder="1" applyAlignment="1">
      <alignment vertical="center"/>
    </xf>
    <xf numFmtId="0" fontId="13" fillId="0" borderId="1" xfId="0" applyFont="1" applyBorder="1" applyAlignment="1">
      <alignment horizontal="center" vertical="center" textRotation="255"/>
    </xf>
    <xf numFmtId="58" fontId="13" fillId="0" borderId="1" xfId="0" applyNumberFormat="1" applyFont="1" applyBorder="1" applyAlignment="1">
      <alignment horizontal="center" vertical="center"/>
    </xf>
    <xf numFmtId="0" fontId="39" fillId="13" borderId="2" xfId="0" applyFont="1" applyFill="1" applyBorder="1" applyAlignment="1">
      <alignment horizontal="left" vertical="center"/>
    </xf>
    <xf numFmtId="0" fontId="13" fillId="13" borderId="5" xfId="0" applyFont="1" applyFill="1" applyBorder="1" applyAlignment="1">
      <alignment horizontal="center" vertical="center"/>
    </xf>
    <xf numFmtId="0" fontId="13" fillId="13" borderId="1" xfId="0" applyFont="1" applyFill="1" applyBorder="1" applyAlignment="1">
      <alignment horizontal="center" vertical="center" textRotation="255"/>
    </xf>
    <xf numFmtId="49" fontId="13" fillId="0" borderId="1" xfId="0" quotePrefix="1" applyNumberFormat="1" applyFont="1" applyBorder="1" applyAlignment="1">
      <alignment horizontal="center"/>
    </xf>
    <xf numFmtId="0" fontId="23" fillId="3" borderId="5" xfId="0" applyFont="1" applyFill="1" applyBorder="1" applyAlignment="1">
      <alignment horizontal="center" vertical="center" wrapText="1"/>
    </xf>
    <xf numFmtId="0" fontId="13" fillId="3" borderId="5" xfId="0" applyFont="1" applyFill="1" applyBorder="1" applyAlignment="1">
      <alignment horizontal="center" vertical="center" textRotation="255"/>
    </xf>
    <xf numFmtId="0" fontId="52" fillId="3" borderId="1" xfId="0" applyFont="1" applyFill="1" applyBorder="1" applyAlignment="1">
      <alignment horizontal="center" vertical="center" wrapText="1"/>
    </xf>
    <xf numFmtId="0" fontId="52" fillId="3" borderId="5" xfId="0" applyFont="1" applyFill="1" applyBorder="1" applyAlignment="1">
      <alignment horizontal="center" vertical="center" wrapText="1"/>
    </xf>
    <xf numFmtId="0" fontId="52" fillId="3" borderId="1" xfId="0" applyFont="1" applyFill="1" applyBorder="1" applyAlignment="1">
      <alignment horizontal="right" vertical="center" wrapText="1"/>
    </xf>
    <xf numFmtId="49" fontId="52" fillId="3" borderId="2" xfId="0" applyNumberFormat="1" applyFont="1" applyFill="1" applyBorder="1" applyAlignment="1">
      <alignment horizontal="center" vertical="center" wrapText="1"/>
    </xf>
    <xf numFmtId="0" fontId="52" fillId="3" borderId="1" xfId="0" applyFont="1" applyFill="1" applyBorder="1" applyAlignment="1">
      <alignment vertical="center" wrapText="1"/>
    </xf>
    <xf numFmtId="0" fontId="13" fillId="3" borderId="1" xfId="0" applyFont="1" applyFill="1" applyBorder="1"/>
    <xf numFmtId="0" fontId="13" fillId="3" borderId="2" xfId="0" applyFont="1" applyFill="1" applyBorder="1" applyAlignment="1">
      <alignment horizontal="right" vertical="center"/>
    </xf>
    <xf numFmtId="176" fontId="13" fillId="3" borderId="1" xfId="0" applyNumberFormat="1" applyFont="1" applyFill="1" applyBorder="1"/>
    <xf numFmtId="0" fontId="13" fillId="3" borderId="1" xfId="0" applyFont="1" applyFill="1" applyBorder="1" applyAlignment="1">
      <alignment horizontal="right" vertical="center"/>
    </xf>
    <xf numFmtId="9" fontId="13" fillId="3" borderId="1" xfId="0" applyNumberFormat="1" applyFont="1" applyFill="1" applyBorder="1" applyAlignment="1">
      <alignment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7"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9" fillId="0" borderId="1" xfId="0" applyFont="1" applyBorder="1" applyAlignment="1">
      <alignment vertical="center" wrapText="1"/>
    </xf>
    <xf numFmtId="0" fontId="44" fillId="0" borderId="1" xfId="0" applyFont="1" applyBorder="1" applyAlignment="1">
      <alignment horizontal="left" vertical="center" wrapText="1" indent="2"/>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29" fillId="0" borderId="1" xfId="0" applyFont="1" applyBorder="1" applyAlignment="1">
      <alignment horizontal="center" vertical="center"/>
    </xf>
    <xf numFmtId="0" fontId="3" fillId="0" borderId="1" xfId="0" applyFont="1" applyBorder="1" applyAlignment="1">
      <alignment horizontal="center" vertical="center"/>
    </xf>
    <xf numFmtId="0" fontId="29" fillId="0" borderId="1" xfId="0" applyFont="1" applyBorder="1" applyAlignment="1">
      <alignment horizontal="center" wrapText="1"/>
    </xf>
    <xf numFmtId="0" fontId="29" fillId="0" borderId="1" xfId="0" applyFont="1" applyBorder="1" applyAlignment="1">
      <alignment horizontal="center"/>
    </xf>
    <xf numFmtId="0" fontId="3"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51" fillId="0" borderId="1" xfId="0" applyFont="1" applyFill="1" applyBorder="1" applyAlignment="1">
      <alignment horizontal="center"/>
    </xf>
    <xf numFmtId="0" fontId="13" fillId="0" borderId="6" xfId="0" applyFont="1" applyFill="1" applyBorder="1" applyAlignment="1">
      <alignment horizontal="center" vertical="center" textRotation="255"/>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13" fillId="0" borderId="5" xfId="0" applyFont="1" applyFill="1" applyBorder="1" applyAlignment="1">
      <alignment horizontal="center" vertical="center" textRotation="255"/>
    </xf>
    <xf numFmtId="0" fontId="23" fillId="0" borderId="7" xfId="0" applyFont="1" applyFill="1" applyBorder="1" applyAlignment="1">
      <alignment horizontal="center" vertical="center" wrapText="1"/>
    </xf>
    <xf numFmtId="0" fontId="13" fillId="0" borderId="1" xfId="0" applyFont="1" applyFill="1" applyBorder="1" applyAlignment="1">
      <alignment horizontal="center" vertical="center" textRotation="255"/>
    </xf>
    <xf numFmtId="0" fontId="13" fillId="0" borderId="7" xfId="0" applyFont="1" applyFill="1" applyBorder="1" applyAlignment="1">
      <alignment horizontal="center" vertical="center" textRotation="255"/>
    </xf>
    <xf numFmtId="0" fontId="28" fillId="0" borderId="1" xfId="0" applyFont="1" applyFill="1" applyBorder="1" applyAlignment="1">
      <alignment horizontal="center" vertical="center" textRotation="255"/>
    </xf>
    <xf numFmtId="0" fontId="50" fillId="0" borderId="0" xfId="0" applyFont="1" applyFill="1" applyAlignment="1">
      <alignment horizontal="left" vertical="top" wrapText="1"/>
    </xf>
    <xf numFmtId="0" fontId="50" fillId="0" borderId="0" xfId="0" applyFont="1" applyFill="1" applyAlignment="1">
      <alignment horizontal="left" vertical="top"/>
    </xf>
    <xf numFmtId="0" fontId="51" fillId="0" borderId="0" xfId="0" applyFont="1" applyFill="1" applyAlignment="1">
      <alignment horizontal="center"/>
    </xf>
    <xf numFmtId="0" fontId="13" fillId="0" borderId="0" xfId="0" applyFont="1" applyFill="1" applyAlignment="1">
      <alignment horizontal="left" vertical="top" wrapText="1"/>
    </xf>
    <xf numFmtId="0" fontId="13" fillId="0" borderId="0" xfId="0" applyFont="1" applyFill="1" applyAlignment="1">
      <alignment horizontal="left" vertical="top"/>
    </xf>
    <xf numFmtId="0" fontId="0" fillId="0" borderId="0" xfId="0" applyFill="1"/>
    <xf numFmtId="0" fontId="13" fillId="13" borderId="1" xfId="0" applyFont="1" applyFill="1" applyBorder="1" applyAlignment="1">
      <alignment horizontal="center" vertical="center" textRotation="255"/>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50" fillId="0" borderId="0" xfId="0" applyFont="1" applyAlignment="1">
      <alignment horizontal="left" vertical="top" wrapText="1"/>
    </xf>
    <xf numFmtId="0" fontId="50" fillId="0" borderId="0" xfId="0" applyFont="1" applyAlignment="1">
      <alignment horizontal="left" vertical="top"/>
    </xf>
    <xf numFmtId="0" fontId="23" fillId="0" borderId="6" xfId="0" applyFont="1" applyBorder="1" applyAlignment="1">
      <alignment horizontal="center" vertical="center" wrapText="1"/>
    </xf>
    <xf numFmtId="0" fontId="13" fillId="13" borderId="6" xfId="0" applyFont="1" applyFill="1" applyBorder="1" applyAlignment="1">
      <alignment horizontal="center" vertical="center"/>
    </xf>
    <xf numFmtId="0" fontId="13" fillId="13" borderId="1" xfId="0" applyFont="1" applyFill="1" applyBorder="1" applyAlignment="1">
      <alignment horizontal="center" vertical="center" wrapText="1"/>
    </xf>
    <xf numFmtId="0" fontId="13" fillId="13" borderId="5" xfId="0" applyFont="1" applyFill="1" applyBorder="1" applyAlignment="1">
      <alignment horizontal="center" vertical="center"/>
    </xf>
    <xf numFmtId="0" fontId="13" fillId="13" borderId="7" xfId="0" applyFont="1" applyFill="1" applyBorder="1" applyAlignment="1">
      <alignment horizontal="center" vertical="center"/>
    </xf>
    <xf numFmtId="0" fontId="13" fillId="13" borderId="5" xfId="0" applyFont="1" applyFill="1" applyBorder="1" applyAlignment="1">
      <alignment horizontal="center" vertical="center" textRotation="255"/>
    </xf>
    <xf numFmtId="0" fontId="13" fillId="13" borderId="6" xfId="0" applyFont="1" applyFill="1" applyBorder="1" applyAlignment="1">
      <alignment horizontal="center" vertical="center" textRotation="255"/>
    </xf>
    <xf numFmtId="0" fontId="13" fillId="13" borderId="7" xfId="0" applyFont="1" applyFill="1" applyBorder="1" applyAlignment="1">
      <alignment horizontal="center" vertical="center" textRotation="255"/>
    </xf>
    <xf numFmtId="0" fontId="13" fillId="13" borderId="5" xfId="0" applyFont="1" applyFill="1" applyBorder="1" applyAlignment="1">
      <alignment horizontal="center" vertical="center" wrapText="1"/>
    </xf>
    <xf numFmtId="0" fontId="13" fillId="13" borderId="7"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51" fillId="0" borderId="0" xfId="0" applyFont="1" applyAlignment="1">
      <alignment horizontal="center"/>
    </xf>
    <xf numFmtId="0" fontId="39" fillId="0" borderId="6" xfId="0" applyFont="1" applyFill="1" applyBorder="1" applyAlignment="1">
      <alignment horizontal="center" vertical="center" textRotation="255"/>
    </xf>
    <xf numFmtId="0" fontId="7" fillId="0" borderId="1" xfId="0" applyFont="1" applyBorder="1" applyAlignment="1">
      <alignment horizontal="center"/>
    </xf>
    <xf numFmtId="0" fontId="3" fillId="0" borderId="1" xfId="0" applyFont="1" applyBorder="1" applyAlignment="1">
      <alignment horizontal="left" vertical="center"/>
    </xf>
    <xf numFmtId="0" fontId="1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4"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7" fillId="5" borderId="1" xfId="0" applyFont="1" applyFill="1" applyBorder="1" applyAlignment="1">
      <alignment horizontal="left" vertical="center" wrapText="1"/>
    </xf>
    <xf numFmtId="0" fontId="27" fillId="5" borderId="1" xfId="0" applyFont="1" applyFill="1" applyBorder="1" applyAlignment="1">
      <alignment vertical="center" wrapText="1"/>
    </xf>
    <xf numFmtId="0" fontId="27" fillId="5" borderId="1" xfId="0" applyFont="1" applyFill="1" applyBorder="1" applyAlignment="1">
      <alignment horizontal="center" vertical="center" wrapText="1"/>
    </xf>
    <xf numFmtId="0" fontId="26" fillId="4" borderId="1" xfId="0" applyFont="1" applyFill="1" applyBorder="1" applyAlignment="1">
      <alignment vertical="center" wrapText="1"/>
    </xf>
    <xf numFmtId="0" fontId="25" fillId="4" borderId="2" xfId="0" applyFont="1" applyFill="1" applyBorder="1" applyAlignment="1">
      <alignment horizontal="center" vertical="center" wrapText="1"/>
    </xf>
    <xf numFmtId="0" fontId="25" fillId="4" borderId="1" xfId="0" applyFont="1" applyFill="1" applyBorder="1" applyAlignment="1">
      <alignment vertical="center" wrapText="1"/>
    </xf>
    <xf numFmtId="0" fontId="25" fillId="4" borderId="1" xfId="0" applyFont="1" applyFill="1" applyBorder="1" applyAlignment="1">
      <alignment horizontal="left" vertical="center" wrapText="1" indent="1"/>
    </xf>
    <xf numFmtId="0" fontId="7" fillId="4" borderId="1" xfId="0" applyFont="1" applyFill="1" applyBorder="1" applyAlignment="1">
      <alignment horizontal="center" vertical="center" wrapText="1"/>
    </xf>
    <xf numFmtId="0" fontId="25" fillId="6" borderId="1" xfId="0" applyFont="1" applyFill="1" applyBorder="1" applyAlignment="1">
      <alignment vertical="center" wrapText="1"/>
    </xf>
    <xf numFmtId="0" fontId="27" fillId="4" borderId="1" xfId="0" applyFont="1" applyFill="1" applyBorder="1" applyAlignment="1">
      <alignment vertical="center" wrapText="1"/>
    </xf>
    <xf numFmtId="0" fontId="27" fillId="4" borderId="1" xfId="0" applyFont="1" applyFill="1" applyBorder="1" applyAlignment="1">
      <alignment horizontal="justify" vertical="center" wrapText="1"/>
    </xf>
    <xf numFmtId="0" fontId="7" fillId="4" borderId="1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37" fillId="0" borderId="1" xfId="0" applyFont="1" applyBorder="1" applyAlignment="1">
      <alignment horizontal="left" vertical="center" wrapText="1"/>
    </xf>
    <xf numFmtId="0" fontId="29" fillId="0" borderId="1" xfId="0" applyFont="1" applyBorder="1" applyAlignment="1">
      <alignment horizontal="left" vertical="center" wrapText="1"/>
    </xf>
    <xf numFmtId="0" fontId="24" fillId="0" borderId="1" xfId="0" applyFont="1" applyBorder="1" applyAlignment="1">
      <alignment horizontal="center" vertical="center" wrapText="1"/>
    </xf>
    <xf numFmtId="0" fontId="29" fillId="0" borderId="1" xfId="0" applyFont="1" applyBorder="1" applyAlignment="1">
      <alignment horizontal="justify" vertical="center" wrapText="1"/>
    </xf>
    <xf numFmtId="0" fontId="46" fillId="0" borderId="1" xfId="0" applyFont="1" applyBorder="1" applyAlignment="1" applyProtection="1">
      <alignment horizontal="center" vertical="center"/>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78" fontId="10" fillId="0" borderId="5" xfId="0" applyNumberFormat="1" applyFont="1" applyBorder="1" applyAlignment="1" applyProtection="1">
      <alignment horizontal="center" vertical="center" wrapText="1"/>
      <protection locked="0"/>
    </xf>
    <xf numFmtId="178" fontId="10" fillId="0" borderId="7"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7" borderId="5" xfId="0" quotePrefix="1"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0" borderId="5" xfId="0" quotePrefix="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10" fillId="0" borderId="1" xfId="0" applyFont="1" applyBorder="1" applyAlignment="1">
      <alignment horizontal="right" vertical="center" wrapText="1"/>
    </xf>
    <xf numFmtId="0" fontId="9" fillId="0" borderId="1" xfId="0" applyFont="1" applyBorder="1" applyAlignment="1">
      <alignment vertical="center" wrapText="1"/>
    </xf>
    <xf numFmtId="0" fontId="9" fillId="0" borderId="11"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10" fontId="9" fillId="0" borderId="2" xfId="0" applyNumberFormat="1" applyFont="1" applyBorder="1" applyAlignment="1" applyProtection="1">
      <alignment horizontal="center" vertical="center" wrapText="1"/>
      <protection locked="0"/>
    </xf>
    <xf numFmtId="10" fontId="9" fillId="0" borderId="4" xfId="0" applyNumberFormat="1" applyFont="1" applyBorder="1" applyAlignment="1" applyProtection="1">
      <alignment horizontal="center" vertical="center" wrapText="1"/>
      <protection locked="0"/>
    </xf>
    <xf numFmtId="10" fontId="9" fillId="0" borderId="12" xfId="0" applyNumberFormat="1" applyFont="1" applyBorder="1" applyAlignment="1" applyProtection="1">
      <alignment horizontal="center" vertical="center" wrapText="1"/>
      <protection locked="0"/>
    </xf>
    <xf numFmtId="10" fontId="9" fillId="0" borderId="16" xfId="0" applyNumberFormat="1" applyFont="1" applyBorder="1" applyAlignment="1" applyProtection="1">
      <alignment horizontal="center" vertical="center" wrapText="1"/>
      <protection locked="0"/>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9" fillId="0" borderId="1" xfId="0" applyFont="1" applyBorder="1" applyAlignment="1">
      <alignment vertical="center"/>
    </xf>
    <xf numFmtId="0" fontId="10" fillId="0" borderId="3" xfId="0" applyFont="1" applyBorder="1" applyAlignment="1" applyProtection="1">
      <alignment horizontal="center" vertical="center" wrapText="1"/>
      <protection locked="0"/>
    </xf>
    <xf numFmtId="0" fontId="10" fillId="9" borderId="5"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9" borderId="7" xfId="0" applyFont="1" applyFill="1" applyBorder="1" applyAlignment="1" applyProtection="1">
      <alignment horizontal="center" vertical="center"/>
      <protection locked="0"/>
    </xf>
    <xf numFmtId="0" fontId="10" fillId="0" borderId="6" xfId="0" applyFont="1" applyBorder="1" applyAlignment="1" applyProtection="1">
      <alignment horizontal="center" vertical="center" textRotation="255"/>
      <protection locked="0"/>
    </xf>
    <xf numFmtId="0" fontId="9" fillId="0" borderId="7" xfId="0" applyFont="1" applyBorder="1" applyAlignment="1">
      <alignment horizontal="center" vertical="center" textRotation="255"/>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0" fontId="10" fillId="0" borderId="4" xfId="0" applyFont="1" applyBorder="1" applyAlignment="1">
      <alignment horizontal="right" vertical="center" wrapText="1"/>
    </xf>
    <xf numFmtId="10" fontId="9" fillId="0" borderId="3"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center" vertical="center" textRotation="255"/>
      <protection locked="0"/>
    </xf>
    <xf numFmtId="0" fontId="10" fillId="0" borderId="7" xfId="0" applyFont="1" applyBorder="1" applyAlignment="1" applyProtection="1">
      <alignment horizontal="center" vertical="center" textRotation="255"/>
      <protection locked="0"/>
    </xf>
    <xf numFmtId="0" fontId="9" fillId="0" borderId="2" xfId="0" applyFont="1" applyBorder="1" applyAlignment="1">
      <alignment horizontal="center" vertical="center" wrapText="1"/>
    </xf>
    <xf numFmtId="0" fontId="9" fillId="0" borderId="3" xfId="0" applyFont="1" applyBorder="1" applyAlignment="1">
      <alignment vertical="center"/>
    </xf>
    <xf numFmtId="0" fontId="9" fillId="0" borderId="4" xfId="0" applyFont="1" applyBorder="1" applyAlignment="1">
      <alignment vertical="center"/>
    </xf>
  </cellXfs>
  <cellStyles count="1">
    <cellStyle name="常规" xfId="0" builtinId="0"/>
  </cellStyles>
  <dxfs count="7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none">
          <bgColor auto="1"/>
        </patternFill>
      </fill>
    </dxf>
    <dxf>
      <font>
        <color theme="1"/>
      </font>
      <fill>
        <patternFill patternType="none">
          <bgColor auto="1"/>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ill>
        <patternFill patternType="none">
          <bgColor auto="1"/>
        </patternFill>
      </fill>
    </dxf>
    <dxf>
      <font>
        <color auto="1"/>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bgColor rgb="FFFFC7CE"/>
        </patternFill>
      </fill>
    </dxf>
    <dxf>
      <fill>
        <patternFill patternType="none">
          <bgColor auto="1"/>
        </patternFill>
      </fill>
    </dxf>
    <dxf>
      <font>
        <color auto="1"/>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zoomScaleNormal="100" workbookViewId="0">
      <pane xSplit="2" ySplit="4" topLeftCell="D5" activePane="bottomRight" state="frozen"/>
      <selection pane="topRight" activeCell="C1" sqref="C1"/>
      <selection pane="bottomLeft" activeCell="A5" sqref="A5"/>
      <selection pane="bottomRight" activeCell="C5" sqref="A5:XFD5"/>
    </sheetView>
  </sheetViews>
  <sheetFormatPr defaultRowHeight="14.25" x14ac:dyDescent="0.2"/>
  <cols>
    <col min="1" max="1" width="5.75" customWidth="1"/>
    <col min="2" max="2" width="5.625" customWidth="1"/>
    <col min="3" max="3" width="4.375" customWidth="1"/>
    <col min="4" max="4" width="8.375" customWidth="1"/>
    <col min="5" max="5" width="32.875" style="12" customWidth="1"/>
    <col min="6" max="6" width="7.875" style="9" customWidth="1"/>
    <col min="7" max="7" width="5.125" style="2" customWidth="1"/>
    <col min="8" max="10" width="5.5" style="2" customWidth="1"/>
    <col min="11" max="16" width="6.75" style="2" customWidth="1"/>
    <col min="17" max="17" width="5.625" style="2" customWidth="1"/>
    <col min="18" max="18" width="14.75" style="9" customWidth="1"/>
  </cols>
  <sheetData>
    <row r="1" spans="1:19" ht="27" customHeight="1" x14ac:dyDescent="0.2">
      <c r="A1" s="363" t="s">
        <v>79</v>
      </c>
      <c r="B1" s="364"/>
      <c r="C1" s="364"/>
      <c r="D1" s="364"/>
      <c r="E1" s="364"/>
      <c r="F1" s="364"/>
      <c r="G1" s="364"/>
      <c r="H1" s="364"/>
      <c r="I1" s="364"/>
      <c r="J1" s="364"/>
      <c r="K1" s="364"/>
      <c r="L1" s="364"/>
      <c r="M1" s="364"/>
      <c r="N1" s="364"/>
      <c r="O1" s="364"/>
      <c r="P1" s="364"/>
      <c r="Q1" s="364"/>
      <c r="R1" s="364"/>
      <c r="S1" s="365"/>
    </row>
    <row r="2" spans="1:19" ht="15" customHeight="1" x14ac:dyDescent="0.2">
      <c r="A2" s="371" t="s">
        <v>190</v>
      </c>
      <c r="B2" s="354" t="s">
        <v>192</v>
      </c>
      <c r="C2" s="354" t="s">
        <v>83</v>
      </c>
      <c r="D2" s="354" t="s">
        <v>1</v>
      </c>
      <c r="E2" s="354" t="s">
        <v>2</v>
      </c>
      <c r="F2" s="354" t="s">
        <v>89</v>
      </c>
      <c r="G2" s="354" t="s">
        <v>90</v>
      </c>
      <c r="H2" s="357" t="s">
        <v>0</v>
      </c>
      <c r="I2" s="357"/>
      <c r="J2" s="357"/>
      <c r="K2" s="360" t="s">
        <v>1018</v>
      </c>
      <c r="L2" s="361"/>
      <c r="M2" s="361"/>
      <c r="N2" s="361"/>
      <c r="O2" s="361"/>
      <c r="P2" s="362"/>
      <c r="Q2" s="354" t="s">
        <v>193</v>
      </c>
      <c r="R2" s="354" t="s">
        <v>101</v>
      </c>
      <c r="S2" s="354" t="s">
        <v>102</v>
      </c>
    </row>
    <row r="3" spans="1:19" x14ac:dyDescent="0.2">
      <c r="A3" s="372"/>
      <c r="B3" s="355"/>
      <c r="C3" s="355"/>
      <c r="D3" s="355"/>
      <c r="E3" s="355"/>
      <c r="F3" s="355"/>
      <c r="G3" s="355"/>
      <c r="H3" s="358" t="s">
        <v>92</v>
      </c>
      <c r="I3" s="358" t="s">
        <v>93</v>
      </c>
      <c r="J3" s="358" t="s">
        <v>94</v>
      </c>
      <c r="K3" s="200" t="s">
        <v>95</v>
      </c>
      <c r="L3" s="200" t="s">
        <v>96</v>
      </c>
      <c r="M3" s="200" t="s">
        <v>97</v>
      </c>
      <c r="N3" s="200" t="s">
        <v>98</v>
      </c>
      <c r="O3" s="200" t="s">
        <v>99</v>
      </c>
      <c r="P3" s="200" t="s">
        <v>100</v>
      </c>
      <c r="Q3" s="355"/>
      <c r="R3" s="355"/>
      <c r="S3" s="355"/>
    </row>
    <row r="4" spans="1:19" ht="15" customHeight="1" x14ac:dyDescent="0.2">
      <c r="A4" s="373"/>
      <c r="B4" s="356"/>
      <c r="C4" s="356"/>
      <c r="D4" s="356"/>
      <c r="E4" s="356"/>
      <c r="F4" s="356"/>
      <c r="G4" s="356"/>
      <c r="H4" s="359"/>
      <c r="I4" s="359"/>
      <c r="J4" s="359"/>
      <c r="K4" s="101" t="s">
        <v>1019</v>
      </c>
      <c r="L4" s="101" t="s">
        <v>1020</v>
      </c>
      <c r="M4" s="101" t="s">
        <v>1020</v>
      </c>
      <c r="N4" s="101" t="s">
        <v>1020</v>
      </c>
      <c r="O4" s="101" t="s">
        <v>1020</v>
      </c>
      <c r="P4" s="101" t="s">
        <v>1021</v>
      </c>
      <c r="Q4" s="356"/>
      <c r="R4" s="356"/>
      <c r="S4" s="356"/>
    </row>
    <row r="5" spans="1:19" ht="21" customHeight="1" x14ac:dyDescent="0.2">
      <c r="A5" s="366" t="s">
        <v>116</v>
      </c>
      <c r="B5" s="358" t="s">
        <v>117</v>
      </c>
      <c r="C5" s="101">
        <v>1</v>
      </c>
      <c r="D5" s="81" t="s">
        <v>12</v>
      </c>
      <c r="E5" s="105" t="s">
        <v>106</v>
      </c>
      <c r="F5" s="89" t="s">
        <v>14</v>
      </c>
      <c r="G5" s="101">
        <v>3</v>
      </c>
      <c r="H5" s="101">
        <v>54</v>
      </c>
      <c r="I5" s="101">
        <v>48</v>
      </c>
      <c r="J5" s="101">
        <v>6</v>
      </c>
      <c r="K5" s="101" t="s">
        <v>15</v>
      </c>
      <c r="L5" s="101"/>
      <c r="M5" s="101"/>
      <c r="N5" s="101"/>
      <c r="O5" s="101"/>
      <c r="P5" s="101"/>
      <c r="Q5" s="81" t="s">
        <v>16</v>
      </c>
      <c r="R5" s="89" t="s">
        <v>17</v>
      </c>
      <c r="S5" s="101"/>
    </row>
    <row r="6" spans="1:19" ht="21" customHeight="1" x14ac:dyDescent="0.2">
      <c r="A6" s="374"/>
      <c r="B6" s="376"/>
      <c r="C6" s="101">
        <v>2</v>
      </c>
      <c r="D6" s="81" t="s">
        <v>18</v>
      </c>
      <c r="E6" s="105" t="s">
        <v>107</v>
      </c>
      <c r="F6" s="89" t="s">
        <v>14</v>
      </c>
      <c r="G6" s="101">
        <v>4</v>
      </c>
      <c r="H6" s="101">
        <v>72</v>
      </c>
      <c r="I6" s="101">
        <v>64</v>
      </c>
      <c r="J6" s="101">
        <v>8</v>
      </c>
      <c r="K6" s="101"/>
      <c r="L6" s="103">
        <v>43939</v>
      </c>
      <c r="M6" s="101"/>
      <c r="N6" s="101"/>
      <c r="O6" s="101"/>
      <c r="P6" s="101"/>
      <c r="Q6" s="81" t="s">
        <v>16</v>
      </c>
      <c r="R6" s="89" t="s">
        <v>17</v>
      </c>
      <c r="S6" s="101"/>
    </row>
    <row r="7" spans="1:19" ht="21" customHeight="1" x14ac:dyDescent="0.2">
      <c r="A7" s="374"/>
      <c r="B7" s="376"/>
      <c r="C7" s="101">
        <v>3</v>
      </c>
      <c r="D7" s="81" t="s">
        <v>19</v>
      </c>
      <c r="E7" s="88" t="s">
        <v>20</v>
      </c>
      <c r="F7" s="89" t="s">
        <v>1022</v>
      </c>
      <c r="G7" s="101">
        <v>2</v>
      </c>
      <c r="H7" s="101">
        <v>36</v>
      </c>
      <c r="I7" s="101">
        <v>18</v>
      </c>
      <c r="J7" s="101">
        <v>18</v>
      </c>
      <c r="K7" s="101"/>
      <c r="L7" s="101"/>
      <c r="M7" s="103">
        <v>43879</v>
      </c>
      <c r="N7" s="101"/>
      <c r="O7" s="101"/>
      <c r="P7" s="101"/>
      <c r="Q7" s="81" t="s">
        <v>21</v>
      </c>
      <c r="R7" s="89" t="s">
        <v>17</v>
      </c>
      <c r="S7" s="101"/>
    </row>
    <row r="8" spans="1:19" ht="21" customHeight="1" x14ac:dyDescent="0.2">
      <c r="A8" s="374"/>
      <c r="B8" s="376"/>
      <c r="C8" s="101">
        <v>4</v>
      </c>
      <c r="D8" s="81" t="s">
        <v>22</v>
      </c>
      <c r="E8" s="88" t="s">
        <v>23</v>
      </c>
      <c r="F8" s="89" t="s">
        <v>24</v>
      </c>
      <c r="G8" s="101">
        <v>2</v>
      </c>
      <c r="H8" s="101">
        <v>36</v>
      </c>
      <c r="I8" s="101">
        <v>36</v>
      </c>
      <c r="J8" s="101">
        <v>0</v>
      </c>
      <c r="K8" s="103">
        <v>44168</v>
      </c>
      <c r="L8" s="101"/>
      <c r="M8" s="101"/>
      <c r="N8" s="101"/>
      <c r="O8" s="101"/>
      <c r="P8" s="101"/>
      <c r="Q8" s="81" t="s">
        <v>21</v>
      </c>
      <c r="R8" s="89" t="s">
        <v>17</v>
      </c>
      <c r="S8" s="101"/>
    </row>
    <row r="9" spans="1:19" ht="21" customHeight="1" x14ac:dyDescent="0.2">
      <c r="A9" s="374"/>
      <c r="B9" s="376"/>
      <c r="C9" s="101">
        <v>5</v>
      </c>
      <c r="D9" s="81" t="s">
        <v>25</v>
      </c>
      <c r="E9" s="88" t="s">
        <v>26</v>
      </c>
      <c r="F9" s="89" t="s">
        <v>24</v>
      </c>
      <c r="G9" s="101">
        <v>2</v>
      </c>
      <c r="H9" s="101">
        <v>36</v>
      </c>
      <c r="I9" s="101">
        <v>36</v>
      </c>
      <c r="J9" s="101">
        <v>0</v>
      </c>
      <c r="K9" s="103">
        <v>43988</v>
      </c>
      <c r="L9" s="101"/>
      <c r="M9" s="101"/>
      <c r="N9" s="101"/>
      <c r="O9" s="101"/>
      <c r="P9" s="101"/>
      <c r="Q9" s="81" t="s">
        <v>16</v>
      </c>
      <c r="R9" s="89" t="s">
        <v>17</v>
      </c>
      <c r="S9" s="101"/>
    </row>
    <row r="10" spans="1:19" ht="21" customHeight="1" x14ac:dyDescent="0.2">
      <c r="A10" s="374"/>
      <c r="B10" s="376"/>
      <c r="C10" s="101">
        <v>6</v>
      </c>
      <c r="D10" s="81" t="s">
        <v>27</v>
      </c>
      <c r="E10" s="88" t="s">
        <v>28</v>
      </c>
      <c r="F10" s="89" t="s">
        <v>24</v>
      </c>
      <c r="G10" s="101">
        <v>2</v>
      </c>
      <c r="H10" s="101">
        <v>32</v>
      </c>
      <c r="I10" s="101">
        <v>32</v>
      </c>
      <c r="J10" s="101">
        <v>0</v>
      </c>
      <c r="K10" s="103">
        <v>43929</v>
      </c>
      <c r="L10" s="101"/>
      <c r="M10" s="101"/>
      <c r="N10" s="101"/>
      <c r="O10" s="101"/>
      <c r="P10" s="101"/>
      <c r="Q10" s="81" t="s">
        <v>21</v>
      </c>
      <c r="R10" s="89" t="s">
        <v>17</v>
      </c>
      <c r="S10" s="101"/>
    </row>
    <row r="11" spans="1:19" ht="21" customHeight="1" x14ac:dyDescent="0.2">
      <c r="A11" s="374"/>
      <c r="B11" s="376"/>
      <c r="C11" s="101">
        <v>7</v>
      </c>
      <c r="D11" s="81" t="s">
        <v>29</v>
      </c>
      <c r="E11" s="102" t="s">
        <v>30</v>
      </c>
      <c r="F11" s="201" t="s">
        <v>31</v>
      </c>
      <c r="G11" s="101">
        <v>0.5</v>
      </c>
      <c r="H11" s="101">
        <v>18</v>
      </c>
      <c r="I11" s="101">
        <v>0</v>
      </c>
      <c r="J11" s="101">
        <v>18</v>
      </c>
      <c r="K11" s="101">
        <v>6</v>
      </c>
      <c r="L11" s="101"/>
      <c r="M11" s="101">
        <v>6</v>
      </c>
      <c r="N11" s="101"/>
      <c r="O11" s="101">
        <v>6</v>
      </c>
      <c r="P11" s="101"/>
      <c r="Q11" s="101" t="s">
        <v>16</v>
      </c>
      <c r="R11" s="201" t="s">
        <v>32</v>
      </c>
      <c r="S11" s="101"/>
    </row>
    <row r="12" spans="1:19" ht="21" customHeight="1" x14ac:dyDescent="0.2">
      <c r="A12" s="374"/>
      <c r="B12" s="376"/>
      <c r="C12" s="101">
        <v>8</v>
      </c>
      <c r="D12" s="81" t="s">
        <v>33</v>
      </c>
      <c r="E12" s="88" t="s">
        <v>34</v>
      </c>
      <c r="F12" s="89" t="s">
        <v>1022</v>
      </c>
      <c r="G12" s="101">
        <v>2</v>
      </c>
      <c r="H12" s="101">
        <v>36</v>
      </c>
      <c r="I12" s="101">
        <v>18</v>
      </c>
      <c r="J12" s="101">
        <v>18</v>
      </c>
      <c r="K12" s="101"/>
      <c r="L12" s="103">
        <v>43879</v>
      </c>
      <c r="M12" s="101"/>
      <c r="N12" s="101"/>
      <c r="O12" s="101"/>
      <c r="P12" s="101"/>
      <c r="Q12" s="81" t="s">
        <v>21</v>
      </c>
      <c r="R12" s="89" t="s">
        <v>17</v>
      </c>
      <c r="S12" s="101"/>
    </row>
    <row r="13" spans="1:19" ht="21" customHeight="1" x14ac:dyDescent="0.2">
      <c r="A13" s="374"/>
      <c r="B13" s="376"/>
      <c r="C13" s="101">
        <v>9</v>
      </c>
      <c r="D13" s="81" t="s">
        <v>35</v>
      </c>
      <c r="E13" s="88" t="s">
        <v>36</v>
      </c>
      <c r="F13" s="89" t="s">
        <v>1022</v>
      </c>
      <c r="G13" s="101">
        <v>2</v>
      </c>
      <c r="H13" s="101">
        <v>36</v>
      </c>
      <c r="I13" s="101">
        <v>18</v>
      </c>
      <c r="J13" s="101">
        <v>18</v>
      </c>
      <c r="K13" s="101"/>
      <c r="L13" s="103">
        <v>43879</v>
      </c>
      <c r="M13" s="101"/>
      <c r="N13" s="101"/>
      <c r="O13" s="101"/>
      <c r="P13" s="101"/>
      <c r="Q13" s="81" t="s">
        <v>21</v>
      </c>
      <c r="R13" s="89" t="s">
        <v>17</v>
      </c>
      <c r="S13" s="101"/>
    </row>
    <row r="14" spans="1:19" ht="21" customHeight="1" x14ac:dyDescent="0.2">
      <c r="A14" s="374"/>
      <c r="B14" s="376"/>
      <c r="C14" s="101">
        <v>10</v>
      </c>
      <c r="D14" s="81" t="s">
        <v>37</v>
      </c>
      <c r="E14" s="88" t="s">
        <v>38</v>
      </c>
      <c r="F14" s="89" t="s">
        <v>1022</v>
      </c>
      <c r="G14" s="101">
        <v>2</v>
      </c>
      <c r="H14" s="101">
        <v>36</v>
      </c>
      <c r="I14" s="101">
        <v>18</v>
      </c>
      <c r="J14" s="101">
        <v>18</v>
      </c>
      <c r="K14" s="101"/>
      <c r="L14" s="103">
        <v>43879</v>
      </c>
      <c r="M14" s="101"/>
      <c r="N14" s="101"/>
      <c r="O14" s="101"/>
      <c r="P14" s="101"/>
      <c r="Q14" s="81" t="s">
        <v>16</v>
      </c>
      <c r="R14" s="89" t="s">
        <v>17</v>
      </c>
      <c r="S14" s="101"/>
    </row>
    <row r="15" spans="1:19" ht="21" customHeight="1" x14ac:dyDescent="0.2">
      <c r="A15" s="374"/>
      <c r="B15" s="376"/>
      <c r="C15" s="101">
        <v>11</v>
      </c>
      <c r="D15" s="81" t="s">
        <v>39</v>
      </c>
      <c r="E15" s="88" t="s">
        <v>40</v>
      </c>
      <c r="F15" s="89" t="s">
        <v>1022</v>
      </c>
      <c r="G15" s="101">
        <v>5</v>
      </c>
      <c r="H15" s="101">
        <v>90</v>
      </c>
      <c r="I15" s="101">
        <v>45</v>
      </c>
      <c r="J15" s="101">
        <v>45</v>
      </c>
      <c r="K15" s="103">
        <v>43905</v>
      </c>
      <c r="L15" s="103">
        <v>43905</v>
      </c>
      <c r="M15" s="101"/>
      <c r="N15" s="101"/>
      <c r="O15" s="101"/>
      <c r="P15" s="101"/>
      <c r="Q15" s="81" t="s">
        <v>16</v>
      </c>
      <c r="R15" s="89" t="s">
        <v>17</v>
      </c>
      <c r="S15" s="101"/>
    </row>
    <row r="16" spans="1:19" ht="21" customHeight="1" x14ac:dyDescent="0.2">
      <c r="A16" s="374"/>
      <c r="B16" s="377"/>
      <c r="C16" s="81"/>
      <c r="D16" s="81"/>
      <c r="E16" s="88" t="s">
        <v>41</v>
      </c>
      <c r="F16" s="201"/>
      <c r="G16" s="101">
        <v>26.5</v>
      </c>
      <c r="H16" s="101">
        <v>482</v>
      </c>
      <c r="I16" s="101">
        <v>333</v>
      </c>
      <c r="J16" s="101">
        <v>149</v>
      </c>
      <c r="K16" s="101"/>
      <c r="L16" s="101"/>
      <c r="M16" s="101"/>
      <c r="N16" s="101"/>
      <c r="O16" s="101"/>
      <c r="P16" s="101"/>
      <c r="Q16" s="101"/>
      <c r="R16" s="201"/>
      <c r="S16" s="101"/>
    </row>
    <row r="17" spans="1:19" ht="21" customHeight="1" x14ac:dyDescent="0.2">
      <c r="A17" s="374"/>
      <c r="B17" s="354" t="s">
        <v>120</v>
      </c>
      <c r="C17" s="81">
        <v>1</v>
      </c>
      <c r="D17" s="180"/>
      <c r="E17" s="202" t="s">
        <v>104</v>
      </c>
      <c r="F17" s="203"/>
      <c r="G17" s="101">
        <v>10</v>
      </c>
      <c r="H17" s="101">
        <v>150</v>
      </c>
      <c r="I17" s="101">
        <v>150</v>
      </c>
      <c r="J17" s="101">
        <v>0</v>
      </c>
      <c r="K17" s="101"/>
      <c r="L17" s="101"/>
      <c r="M17" s="357" t="s">
        <v>43</v>
      </c>
      <c r="N17" s="357"/>
      <c r="O17" s="357"/>
      <c r="P17" s="357"/>
      <c r="Q17" s="357"/>
      <c r="R17" s="357"/>
      <c r="S17" s="357"/>
    </row>
    <row r="18" spans="1:19" ht="21" customHeight="1" x14ac:dyDescent="0.2">
      <c r="A18" s="375"/>
      <c r="B18" s="356"/>
      <c r="C18" s="81"/>
      <c r="D18" s="81"/>
      <c r="E18" s="88" t="s">
        <v>41</v>
      </c>
      <c r="F18" s="201"/>
      <c r="G18" s="101">
        <v>10</v>
      </c>
      <c r="H18" s="101">
        <v>150</v>
      </c>
      <c r="I18" s="101">
        <v>150</v>
      </c>
      <c r="J18" s="101">
        <v>0</v>
      </c>
      <c r="K18" s="101"/>
      <c r="L18" s="101"/>
      <c r="M18" s="101"/>
      <c r="N18" s="101"/>
      <c r="O18" s="101"/>
      <c r="P18" s="101"/>
      <c r="Q18" s="101"/>
      <c r="R18" s="201"/>
      <c r="S18" s="101"/>
    </row>
    <row r="19" spans="1:19" ht="21" customHeight="1" x14ac:dyDescent="0.2">
      <c r="A19" s="366" t="s">
        <v>121</v>
      </c>
      <c r="B19" s="354" t="s">
        <v>117</v>
      </c>
      <c r="C19" s="81">
        <v>1</v>
      </c>
      <c r="D19" s="81" t="s">
        <v>44</v>
      </c>
      <c r="E19" s="88" t="s">
        <v>45</v>
      </c>
      <c r="F19" s="89" t="s">
        <v>14</v>
      </c>
      <c r="G19" s="101">
        <v>3.5</v>
      </c>
      <c r="H19" s="101">
        <v>60</v>
      </c>
      <c r="I19" s="101">
        <v>30</v>
      </c>
      <c r="J19" s="101">
        <v>30</v>
      </c>
      <c r="K19" s="103">
        <v>43936</v>
      </c>
      <c r="L19" s="101"/>
      <c r="M19" s="101"/>
      <c r="N19" s="101"/>
      <c r="O19" s="101"/>
      <c r="P19" s="101"/>
      <c r="Q19" s="81" t="s">
        <v>16</v>
      </c>
      <c r="R19" s="89" t="s">
        <v>17</v>
      </c>
      <c r="S19" s="101"/>
    </row>
    <row r="20" spans="1:19" ht="21" customHeight="1" x14ac:dyDescent="0.2">
      <c r="A20" s="367"/>
      <c r="B20" s="355"/>
      <c r="C20" s="81">
        <v>2</v>
      </c>
      <c r="D20" s="81" t="s">
        <v>46</v>
      </c>
      <c r="E20" s="88" t="s">
        <v>47</v>
      </c>
      <c r="F20" s="89" t="s">
        <v>24</v>
      </c>
      <c r="G20" s="101">
        <v>3.5</v>
      </c>
      <c r="H20" s="101">
        <v>60</v>
      </c>
      <c r="I20" s="101">
        <v>60</v>
      </c>
      <c r="J20" s="101">
        <v>0</v>
      </c>
      <c r="K20" s="103">
        <v>43936</v>
      </c>
      <c r="L20" s="101"/>
      <c r="M20" s="101"/>
      <c r="N20" s="101"/>
      <c r="O20" s="101"/>
      <c r="P20" s="101"/>
      <c r="Q20" s="81" t="s">
        <v>16</v>
      </c>
      <c r="R20" s="89" t="s">
        <v>17</v>
      </c>
      <c r="S20" s="101"/>
    </row>
    <row r="21" spans="1:19" ht="21" customHeight="1" x14ac:dyDescent="0.2">
      <c r="A21" s="367"/>
      <c r="B21" s="355"/>
      <c r="C21" s="81">
        <v>3</v>
      </c>
      <c r="D21" s="81" t="s">
        <v>48</v>
      </c>
      <c r="E21" s="88" t="s">
        <v>49</v>
      </c>
      <c r="F21" s="89" t="s">
        <v>24</v>
      </c>
      <c r="G21" s="101">
        <v>1.5</v>
      </c>
      <c r="H21" s="101">
        <v>24</v>
      </c>
      <c r="I21" s="101">
        <v>24</v>
      </c>
      <c r="J21" s="101">
        <v>0</v>
      </c>
      <c r="K21" s="103">
        <v>43873</v>
      </c>
      <c r="L21" s="101"/>
      <c r="M21" s="101"/>
      <c r="N21" s="101"/>
      <c r="O21" s="101"/>
      <c r="P21" s="101"/>
      <c r="Q21" s="81" t="s">
        <v>16</v>
      </c>
      <c r="R21" s="89" t="s">
        <v>17</v>
      </c>
      <c r="S21" s="101"/>
    </row>
    <row r="22" spans="1:19" ht="21" customHeight="1" x14ac:dyDescent="0.2">
      <c r="A22" s="367"/>
      <c r="B22" s="355"/>
      <c r="C22" s="81">
        <v>4</v>
      </c>
      <c r="D22" s="81" t="s">
        <v>50</v>
      </c>
      <c r="E22" s="88" t="s">
        <v>88</v>
      </c>
      <c r="F22" s="89" t="s">
        <v>31</v>
      </c>
      <c r="G22" s="101">
        <v>2.5</v>
      </c>
      <c r="H22" s="101">
        <v>72</v>
      </c>
      <c r="I22" s="101">
        <v>0</v>
      </c>
      <c r="J22" s="101">
        <v>72</v>
      </c>
      <c r="K22" s="101"/>
      <c r="L22" s="101"/>
      <c r="M22" s="103">
        <v>43939</v>
      </c>
      <c r="N22" s="101"/>
      <c r="O22" s="101"/>
      <c r="P22" s="101"/>
      <c r="Q22" s="81" t="s">
        <v>16</v>
      </c>
      <c r="R22" s="89" t="s">
        <v>17</v>
      </c>
      <c r="S22" s="101"/>
    </row>
    <row r="23" spans="1:19" ht="21" customHeight="1" x14ac:dyDescent="0.2">
      <c r="A23" s="367"/>
      <c r="B23" s="355"/>
      <c r="C23" s="81">
        <v>5</v>
      </c>
      <c r="D23" s="81" t="s">
        <v>51</v>
      </c>
      <c r="E23" s="88" t="s">
        <v>52</v>
      </c>
      <c r="F23" s="89" t="s">
        <v>31</v>
      </c>
      <c r="G23" s="101">
        <v>2.5</v>
      </c>
      <c r="H23" s="101">
        <v>66</v>
      </c>
      <c r="I23" s="101">
        <v>0</v>
      </c>
      <c r="J23" s="101">
        <v>66</v>
      </c>
      <c r="K23" s="103">
        <v>43876</v>
      </c>
      <c r="L23" s="103">
        <v>43879</v>
      </c>
      <c r="M23" s="101"/>
      <c r="N23" s="101"/>
      <c r="O23" s="101"/>
      <c r="P23" s="101"/>
      <c r="Q23" s="81" t="s">
        <v>21</v>
      </c>
      <c r="R23" s="89" t="s">
        <v>17</v>
      </c>
      <c r="S23" s="101"/>
    </row>
    <row r="24" spans="1:19" ht="21" customHeight="1" x14ac:dyDescent="0.2">
      <c r="A24" s="367"/>
      <c r="B24" s="355"/>
      <c r="C24" s="81">
        <v>6</v>
      </c>
      <c r="D24" s="81" t="s">
        <v>53</v>
      </c>
      <c r="E24" s="88" t="s">
        <v>54</v>
      </c>
      <c r="F24" s="89" t="s">
        <v>24</v>
      </c>
      <c r="G24" s="101">
        <v>3.5</v>
      </c>
      <c r="H24" s="101">
        <v>60</v>
      </c>
      <c r="I24" s="101">
        <v>60</v>
      </c>
      <c r="J24" s="101">
        <v>0</v>
      </c>
      <c r="K24" s="101"/>
      <c r="L24" s="101"/>
      <c r="M24" s="101"/>
      <c r="N24" s="101"/>
      <c r="O24" s="103">
        <v>43936</v>
      </c>
      <c r="P24" s="101"/>
      <c r="Q24" s="81" t="s">
        <v>16</v>
      </c>
      <c r="R24" s="89" t="s">
        <v>17</v>
      </c>
      <c r="S24" s="101"/>
    </row>
    <row r="25" spans="1:19" ht="21" customHeight="1" x14ac:dyDescent="0.2">
      <c r="A25" s="367"/>
      <c r="B25" s="355"/>
      <c r="C25" s="81">
        <v>7</v>
      </c>
      <c r="D25" s="81" t="s">
        <v>55</v>
      </c>
      <c r="E25" s="105" t="s">
        <v>108</v>
      </c>
      <c r="F25" s="89" t="s">
        <v>14</v>
      </c>
      <c r="G25" s="101">
        <v>6.5</v>
      </c>
      <c r="H25" s="101">
        <v>120</v>
      </c>
      <c r="I25" s="101">
        <v>60</v>
      </c>
      <c r="J25" s="101">
        <v>60</v>
      </c>
      <c r="K25" s="101"/>
      <c r="L25" s="103">
        <v>43936</v>
      </c>
      <c r="M25" s="103">
        <v>43936</v>
      </c>
      <c r="N25" s="101"/>
      <c r="O25" s="101"/>
      <c r="P25" s="101"/>
      <c r="Q25" s="81" t="s">
        <v>16</v>
      </c>
      <c r="R25" s="89" t="s">
        <v>17</v>
      </c>
      <c r="S25" s="101"/>
    </row>
    <row r="26" spans="1:19" ht="21" customHeight="1" x14ac:dyDescent="0.2">
      <c r="A26" s="367"/>
      <c r="B26" s="355"/>
      <c r="C26" s="81">
        <v>8</v>
      </c>
      <c r="D26" s="81" t="s">
        <v>56</v>
      </c>
      <c r="E26" s="105" t="s">
        <v>109</v>
      </c>
      <c r="F26" s="89" t="s">
        <v>14</v>
      </c>
      <c r="G26" s="101">
        <v>6.5</v>
      </c>
      <c r="H26" s="101">
        <v>120</v>
      </c>
      <c r="I26" s="101">
        <v>60</v>
      </c>
      <c r="J26" s="101">
        <v>60</v>
      </c>
      <c r="K26" s="101"/>
      <c r="L26" s="103">
        <v>43936</v>
      </c>
      <c r="M26" s="103">
        <v>43936</v>
      </c>
      <c r="N26" s="101"/>
      <c r="O26" s="101"/>
      <c r="P26" s="101"/>
      <c r="Q26" s="81" t="s">
        <v>16</v>
      </c>
      <c r="R26" s="89" t="s">
        <v>17</v>
      </c>
      <c r="S26" s="101"/>
    </row>
    <row r="27" spans="1:19" ht="21" customHeight="1" x14ac:dyDescent="0.2">
      <c r="A27" s="367"/>
      <c r="B27" s="355"/>
      <c r="C27" s="81">
        <v>9</v>
      </c>
      <c r="D27" s="81" t="s">
        <v>57</v>
      </c>
      <c r="E27" s="88" t="s">
        <v>58</v>
      </c>
      <c r="F27" s="89" t="s">
        <v>24</v>
      </c>
      <c r="G27" s="101">
        <v>2.5</v>
      </c>
      <c r="H27" s="101">
        <v>42</v>
      </c>
      <c r="I27" s="101">
        <v>42</v>
      </c>
      <c r="J27" s="101">
        <v>0</v>
      </c>
      <c r="K27" s="101"/>
      <c r="L27" s="101"/>
      <c r="M27" s="101"/>
      <c r="N27" s="103">
        <v>43904</v>
      </c>
      <c r="O27" s="101"/>
      <c r="P27" s="101"/>
      <c r="Q27" s="81" t="s">
        <v>16</v>
      </c>
      <c r="R27" s="89" t="s">
        <v>17</v>
      </c>
      <c r="S27" s="101"/>
    </row>
    <row r="28" spans="1:19" ht="21" customHeight="1" x14ac:dyDescent="0.2">
      <c r="A28" s="367"/>
      <c r="B28" s="355"/>
      <c r="C28" s="81">
        <v>10</v>
      </c>
      <c r="D28" s="81" t="s">
        <v>59</v>
      </c>
      <c r="E28" s="105" t="s">
        <v>110</v>
      </c>
      <c r="F28" s="89" t="s">
        <v>14</v>
      </c>
      <c r="G28" s="101">
        <v>6.5</v>
      </c>
      <c r="H28" s="101">
        <v>120</v>
      </c>
      <c r="I28" s="101">
        <v>60</v>
      </c>
      <c r="J28" s="101">
        <v>60</v>
      </c>
      <c r="K28" s="101"/>
      <c r="L28" s="101"/>
      <c r="M28" s="103">
        <v>43936</v>
      </c>
      <c r="N28" s="103">
        <v>43936</v>
      </c>
      <c r="O28" s="101"/>
      <c r="P28" s="101"/>
      <c r="Q28" s="81" t="s">
        <v>16</v>
      </c>
      <c r="R28" s="89" t="s">
        <v>17</v>
      </c>
      <c r="S28" s="101"/>
    </row>
    <row r="29" spans="1:19" ht="21" customHeight="1" x14ac:dyDescent="0.2">
      <c r="A29" s="367"/>
      <c r="B29" s="355"/>
      <c r="C29" s="81">
        <v>11</v>
      </c>
      <c r="D29" s="81" t="s">
        <v>60</v>
      </c>
      <c r="E29" s="105" t="s">
        <v>111</v>
      </c>
      <c r="F29" s="89" t="s">
        <v>31</v>
      </c>
      <c r="G29" s="101">
        <v>4.5</v>
      </c>
      <c r="H29" s="101">
        <v>120</v>
      </c>
      <c r="I29" s="101">
        <v>0</v>
      </c>
      <c r="J29" s="101">
        <v>120</v>
      </c>
      <c r="K29" s="101"/>
      <c r="L29" s="101"/>
      <c r="M29" s="103">
        <v>43936</v>
      </c>
      <c r="N29" s="103">
        <v>43936</v>
      </c>
      <c r="O29" s="101"/>
      <c r="P29" s="101"/>
      <c r="Q29" s="81" t="s">
        <v>21</v>
      </c>
      <c r="R29" s="89" t="s">
        <v>17</v>
      </c>
      <c r="S29" s="101"/>
    </row>
    <row r="30" spans="1:19" ht="21" customHeight="1" x14ac:dyDescent="0.2">
      <c r="A30" s="367"/>
      <c r="B30" s="355"/>
      <c r="C30" s="81">
        <v>12</v>
      </c>
      <c r="D30" s="81" t="s">
        <v>61</v>
      </c>
      <c r="E30" s="105" t="s">
        <v>112</v>
      </c>
      <c r="F30" s="89" t="s">
        <v>14</v>
      </c>
      <c r="G30" s="101">
        <v>4</v>
      </c>
      <c r="H30" s="101">
        <v>72</v>
      </c>
      <c r="I30" s="101">
        <v>42</v>
      </c>
      <c r="J30" s="101">
        <v>30</v>
      </c>
      <c r="K30" s="101"/>
      <c r="L30" s="101"/>
      <c r="M30" s="101"/>
      <c r="N30" s="101"/>
      <c r="O30" s="103">
        <v>43939</v>
      </c>
      <c r="P30" s="101"/>
      <c r="Q30" s="81" t="s">
        <v>16</v>
      </c>
      <c r="R30" s="89" t="s">
        <v>17</v>
      </c>
      <c r="S30" s="101"/>
    </row>
    <row r="31" spans="1:19" ht="21" customHeight="1" x14ac:dyDescent="0.2">
      <c r="A31" s="367"/>
      <c r="B31" s="355"/>
      <c r="C31" s="81">
        <v>13</v>
      </c>
      <c r="D31" s="81" t="s">
        <v>62</v>
      </c>
      <c r="E31" s="88" t="s">
        <v>63</v>
      </c>
      <c r="F31" s="89" t="s">
        <v>24</v>
      </c>
      <c r="G31" s="101">
        <v>3.5</v>
      </c>
      <c r="H31" s="101">
        <v>64</v>
      </c>
      <c r="I31" s="101">
        <v>64</v>
      </c>
      <c r="J31" s="101">
        <v>0</v>
      </c>
      <c r="K31" s="101"/>
      <c r="L31" s="101"/>
      <c r="M31" s="101"/>
      <c r="N31" s="103">
        <v>43937</v>
      </c>
      <c r="O31" s="101"/>
      <c r="P31" s="101"/>
      <c r="Q31" s="81" t="s">
        <v>16</v>
      </c>
      <c r="R31" s="89" t="s">
        <v>17</v>
      </c>
      <c r="S31" s="101"/>
    </row>
    <row r="32" spans="1:19" ht="21" customHeight="1" x14ac:dyDescent="0.2">
      <c r="A32" s="367"/>
      <c r="B32" s="355"/>
      <c r="C32" s="81">
        <v>14</v>
      </c>
      <c r="D32" s="81" t="s">
        <v>64</v>
      </c>
      <c r="E32" s="105" t="s">
        <v>113</v>
      </c>
      <c r="F32" s="89" t="s">
        <v>14</v>
      </c>
      <c r="G32" s="101">
        <v>4</v>
      </c>
      <c r="H32" s="101">
        <v>72</v>
      </c>
      <c r="I32" s="101">
        <v>42</v>
      </c>
      <c r="J32" s="101">
        <v>30</v>
      </c>
      <c r="K32" s="101"/>
      <c r="L32" s="101"/>
      <c r="M32" s="101"/>
      <c r="N32" s="101"/>
      <c r="O32" s="103">
        <v>43939</v>
      </c>
      <c r="P32" s="101"/>
      <c r="Q32" s="81" t="s">
        <v>16</v>
      </c>
      <c r="R32" s="89" t="s">
        <v>17</v>
      </c>
      <c r="S32" s="101"/>
    </row>
    <row r="33" spans="1:20" ht="21" customHeight="1" x14ac:dyDescent="0.2">
      <c r="A33" s="367"/>
      <c r="B33" s="355"/>
      <c r="C33" s="81">
        <v>15</v>
      </c>
      <c r="D33" s="81" t="s">
        <v>65</v>
      </c>
      <c r="E33" s="88" t="s">
        <v>66</v>
      </c>
      <c r="F33" s="89" t="s">
        <v>1022</v>
      </c>
      <c r="G33" s="101">
        <v>4</v>
      </c>
      <c r="H33" s="101">
        <v>72</v>
      </c>
      <c r="I33" s="101">
        <v>36</v>
      </c>
      <c r="J33" s="101">
        <v>36</v>
      </c>
      <c r="K33" s="101"/>
      <c r="L33" s="101"/>
      <c r="M33" s="101"/>
      <c r="N33" s="101"/>
      <c r="O33" s="103">
        <v>43939</v>
      </c>
      <c r="P33" s="101"/>
      <c r="Q33" s="81" t="s">
        <v>16</v>
      </c>
      <c r="R33" s="89" t="s">
        <v>17</v>
      </c>
      <c r="S33" s="101"/>
    </row>
    <row r="34" spans="1:20" ht="21" customHeight="1" x14ac:dyDescent="0.2">
      <c r="A34" s="367"/>
      <c r="B34" s="355"/>
      <c r="C34" s="81">
        <v>16</v>
      </c>
      <c r="D34" s="88" t="s">
        <v>67</v>
      </c>
      <c r="E34" s="88" t="s">
        <v>68</v>
      </c>
      <c r="F34" s="89" t="s">
        <v>1022</v>
      </c>
      <c r="G34" s="81">
        <v>4</v>
      </c>
      <c r="H34" s="81">
        <v>72</v>
      </c>
      <c r="I34" s="81">
        <v>42</v>
      </c>
      <c r="J34" s="81">
        <v>30</v>
      </c>
      <c r="K34" s="81"/>
      <c r="L34" s="81"/>
      <c r="M34" s="81"/>
      <c r="N34" s="81"/>
      <c r="O34" s="81">
        <v>43939</v>
      </c>
      <c r="P34" s="81"/>
      <c r="Q34" s="81" t="s">
        <v>16</v>
      </c>
      <c r="R34" s="89" t="s">
        <v>105</v>
      </c>
      <c r="S34" s="101"/>
    </row>
    <row r="35" spans="1:20" ht="21" customHeight="1" x14ac:dyDescent="0.2">
      <c r="A35" s="367"/>
      <c r="B35" s="355"/>
      <c r="C35" s="81">
        <v>17</v>
      </c>
      <c r="D35" s="81" t="s">
        <v>69</v>
      </c>
      <c r="E35" s="88" t="s">
        <v>70</v>
      </c>
      <c r="F35" s="89" t="s">
        <v>31</v>
      </c>
      <c r="G35" s="101">
        <v>16</v>
      </c>
      <c r="H35" s="101">
        <v>448</v>
      </c>
      <c r="I35" s="101">
        <v>0</v>
      </c>
      <c r="J35" s="101">
        <v>448</v>
      </c>
      <c r="K35" s="101"/>
      <c r="L35" s="101"/>
      <c r="M35" s="101"/>
      <c r="N35" s="101"/>
      <c r="O35" s="101"/>
      <c r="P35" s="101" t="s">
        <v>71</v>
      </c>
      <c r="Q35" s="81" t="s">
        <v>21</v>
      </c>
      <c r="R35" s="89" t="s">
        <v>32</v>
      </c>
      <c r="S35" s="101"/>
    </row>
    <row r="36" spans="1:20" ht="21" customHeight="1" x14ac:dyDescent="0.2">
      <c r="A36" s="367"/>
      <c r="B36" s="355"/>
      <c r="C36" s="81">
        <v>18</v>
      </c>
      <c r="D36" s="81" t="s">
        <v>72</v>
      </c>
      <c r="E36" s="88" t="s">
        <v>115</v>
      </c>
      <c r="F36" s="89" t="s">
        <v>31</v>
      </c>
      <c r="G36" s="101">
        <v>1.5</v>
      </c>
      <c r="H36" s="101">
        <v>40</v>
      </c>
      <c r="I36" s="101">
        <v>0</v>
      </c>
      <c r="J36" s="101">
        <v>40</v>
      </c>
      <c r="K36" s="101"/>
      <c r="L36" s="101"/>
      <c r="M36" s="101"/>
      <c r="N36" s="103">
        <v>43931</v>
      </c>
      <c r="O36" s="101"/>
      <c r="P36" s="101"/>
      <c r="Q36" s="81" t="s">
        <v>21</v>
      </c>
      <c r="R36" s="89" t="s">
        <v>17</v>
      </c>
      <c r="S36" s="101"/>
    </row>
    <row r="37" spans="1:20" ht="21" customHeight="1" x14ac:dyDescent="0.2">
      <c r="A37" s="367"/>
      <c r="B37" s="356"/>
      <c r="C37" s="81"/>
      <c r="D37" s="81"/>
      <c r="E37" s="88" t="s">
        <v>41</v>
      </c>
      <c r="F37" s="201"/>
      <c r="G37" s="101">
        <v>80.5</v>
      </c>
      <c r="H37" s="101">
        <v>1704</v>
      </c>
      <c r="I37" s="101">
        <v>622</v>
      </c>
      <c r="J37" s="101">
        <v>1082</v>
      </c>
      <c r="K37" s="101"/>
      <c r="L37" s="101"/>
      <c r="M37" s="101"/>
      <c r="N37" s="101"/>
      <c r="O37" s="101"/>
      <c r="P37" s="101"/>
      <c r="Q37" s="101"/>
      <c r="R37" s="201"/>
      <c r="S37" s="101"/>
    </row>
    <row r="38" spans="1:20" ht="21" customHeight="1" x14ac:dyDescent="0.2">
      <c r="A38" s="367"/>
      <c r="B38" s="354" t="s">
        <v>120</v>
      </c>
      <c r="C38" s="81">
        <v>1</v>
      </c>
      <c r="D38" s="81" t="s">
        <v>73</v>
      </c>
      <c r="E38" s="88" t="s">
        <v>74</v>
      </c>
      <c r="F38" s="89" t="s">
        <v>24</v>
      </c>
      <c r="G38" s="101">
        <v>2.5</v>
      </c>
      <c r="H38" s="101">
        <v>48</v>
      </c>
      <c r="I38" s="101">
        <v>48</v>
      </c>
      <c r="J38" s="101">
        <v>0</v>
      </c>
      <c r="K38" s="101"/>
      <c r="L38" s="103">
        <v>43933</v>
      </c>
      <c r="M38" s="101"/>
      <c r="N38" s="101"/>
      <c r="O38" s="101"/>
      <c r="P38" s="101"/>
      <c r="Q38" s="81" t="s">
        <v>21</v>
      </c>
      <c r="R38" s="89" t="s">
        <v>17</v>
      </c>
      <c r="S38" s="101"/>
    </row>
    <row r="39" spans="1:20" ht="21" customHeight="1" x14ac:dyDescent="0.2">
      <c r="A39" s="367"/>
      <c r="B39" s="355"/>
      <c r="C39" s="81">
        <v>2</v>
      </c>
      <c r="D39" s="81" t="s">
        <v>75</v>
      </c>
      <c r="E39" s="88" t="s">
        <v>76</v>
      </c>
      <c r="F39" s="89" t="s">
        <v>31</v>
      </c>
      <c r="G39" s="101">
        <v>1.5</v>
      </c>
      <c r="H39" s="101">
        <v>36</v>
      </c>
      <c r="I39" s="101">
        <v>0</v>
      </c>
      <c r="J39" s="101">
        <v>36</v>
      </c>
      <c r="K39" s="101"/>
      <c r="L39" s="101"/>
      <c r="M39" s="103">
        <v>43902</v>
      </c>
      <c r="N39" s="101"/>
      <c r="O39" s="101"/>
      <c r="P39" s="101"/>
      <c r="Q39" s="81" t="s">
        <v>21</v>
      </c>
      <c r="R39" s="89" t="s">
        <v>17</v>
      </c>
      <c r="S39" s="101"/>
    </row>
    <row r="40" spans="1:20" ht="21" customHeight="1" x14ac:dyDescent="0.2">
      <c r="A40" s="367"/>
      <c r="B40" s="355"/>
      <c r="C40" s="204">
        <v>3</v>
      </c>
      <c r="D40" s="204" t="s">
        <v>77</v>
      </c>
      <c r="E40" s="205" t="s">
        <v>78</v>
      </c>
      <c r="F40" s="192" t="s">
        <v>24</v>
      </c>
      <c r="G40" s="206">
        <v>2</v>
      </c>
      <c r="H40" s="206">
        <v>36</v>
      </c>
      <c r="I40" s="206">
        <v>36</v>
      </c>
      <c r="J40" s="206">
        <v>0</v>
      </c>
      <c r="K40" s="206"/>
      <c r="L40" s="207">
        <v>43902</v>
      </c>
      <c r="M40" s="206"/>
      <c r="N40" s="206"/>
      <c r="O40" s="206"/>
      <c r="P40" s="206"/>
      <c r="Q40" s="204" t="s">
        <v>21</v>
      </c>
      <c r="R40" s="192" t="s">
        <v>17</v>
      </c>
      <c r="S40" s="206"/>
    </row>
    <row r="41" spans="1:20" ht="21" customHeight="1" x14ac:dyDescent="0.2">
      <c r="A41" s="367"/>
      <c r="B41" s="355"/>
      <c r="C41" s="81">
        <v>4</v>
      </c>
      <c r="D41" s="88" t="s">
        <v>123</v>
      </c>
      <c r="E41" s="88" t="s">
        <v>124</v>
      </c>
      <c r="F41" s="89" t="s">
        <v>24</v>
      </c>
      <c r="G41" s="81">
        <v>2.5</v>
      </c>
      <c r="H41" s="81">
        <v>42</v>
      </c>
      <c r="I41" s="81">
        <v>42</v>
      </c>
      <c r="J41" s="81">
        <v>0</v>
      </c>
      <c r="K41" s="92"/>
      <c r="L41" s="92"/>
      <c r="M41" s="81"/>
      <c r="N41" s="82">
        <v>43904</v>
      </c>
      <c r="O41" s="81"/>
      <c r="P41" s="81"/>
      <c r="Q41" s="81" t="s">
        <v>21</v>
      </c>
      <c r="R41" s="89" t="s">
        <v>17</v>
      </c>
      <c r="S41" s="193"/>
      <c r="T41" s="1"/>
    </row>
    <row r="42" spans="1:20" ht="21" customHeight="1" x14ac:dyDescent="0.2">
      <c r="A42" s="367"/>
      <c r="B42" s="355"/>
      <c r="C42" s="81">
        <v>5</v>
      </c>
      <c r="D42" s="88" t="s">
        <v>125</v>
      </c>
      <c r="E42" s="88" t="s">
        <v>126</v>
      </c>
      <c r="F42" s="89" t="s">
        <v>24</v>
      </c>
      <c r="G42" s="81">
        <v>2</v>
      </c>
      <c r="H42" s="81">
        <v>36</v>
      </c>
      <c r="I42" s="81">
        <v>36</v>
      </c>
      <c r="J42" s="81">
        <v>0</v>
      </c>
      <c r="K42" s="92"/>
      <c r="L42" s="92"/>
      <c r="M42" s="81"/>
      <c r="N42" s="81"/>
      <c r="O42" s="81"/>
      <c r="P42" s="82">
        <v>43902</v>
      </c>
      <c r="Q42" s="81" t="s">
        <v>21</v>
      </c>
      <c r="R42" s="89" t="s">
        <v>17</v>
      </c>
      <c r="S42" s="193"/>
      <c r="T42" s="1"/>
    </row>
    <row r="43" spans="1:20" ht="21" customHeight="1" x14ac:dyDescent="0.2">
      <c r="A43" s="367"/>
      <c r="B43" s="355"/>
      <c r="C43" s="81">
        <v>6</v>
      </c>
      <c r="D43" s="88" t="s">
        <v>127</v>
      </c>
      <c r="E43" s="88" t="s">
        <v>128</v>
      </c>
      <c r="F43" s="89" t="s">
        <v>14</v>
      </c>
      <c r="G43" s="81">
        <v>2.5</v>
      </c>
      <c r="H43" s="81">
        <v>42</v>
      </c>
      <c r="I43" s="81">
        <v>30</v>
      </c>
      <c r="J43" s="81">
        <v>12</v>
      </c>
      <c r="K43" s="92"/>
      <c r="L43" s="92"/>
      <c r="M43" s="82">
        <v>43904</v>
      </c>
      <c r="N43" s="81"/>
      <c r="O43" s="81"/>
      <c r="P43" s="81"/>
      <c r="Q43" s="81" t="s">
        <v>21</v>
      </c>
      <c r="R43" s="89" t="s">
        <v>17</v>
      </c>
      <c r="S43" s="193"/>
      <c r="T43" s="1"/>
    </row>
    <row r="44" spans="1:20" ht="21" customHeight="1" x14ac:dyDescent="0.2">
      <c r="A44" s="367"/>
      <c r="B44" s="355"/>
      <c r="C44" s="81">
        <v>7</v>
      </c>
      <c r="D44" s="88" t="s">
        <v>129</v>
      </c>
      <c r="E44" s="88" t="s">
        <v>130</v>
      </c>
      <c r="F44" s="89" t="s">
        <v>24</v>
      </c>
      <c r="G44" s="81">
        <v>2.5</v>
      </c>
      <c r="H44" s="81">
        <v>42</v>
      </c>
      <c r="I44" s="81">
        <v>42</v>
      </c>
      <c r="J44" s="81">
        <v>0</v>
      </c>
      <c r="K44" s="92"/>
      <c r="L44" s="92"/>
      <c r="M44" s="81"/>
      <c r="N44" s="82">
        <v>43904</v>
      </c>
      <c r="O44" s="81"/>
      <c r="P44" s="81"/>
      <c r="Q44" s="81" t="s">
        <v>21</v>
      </c>
      <c r="R44" s="89" t="s">
        <v>17</v>
      </c>
      <c r="S44" s="193"/>
      <c r="T44" s="1"/>
    </row>
    <row r="45" spans="1:20" ht="21" customHeight="1" x14ac:dyDescent="0.2">
      <c r="A45" s="367"/>
      <c r="B45" s="355"/>
      <c r="C45" s="81">
        <v>8</v>
      </c>
      <c r="D45" s="88" t="s">
        <v>131</v>
      </c>
      <c r="E45" s="88" t="s">
        <v>132</v>
      </c>
      <c r="F45" s="89" t="s">
        <v>24</v>
      </c>
      <c r="G45" s="81">
        <v>2</v>
      </c>
      <c r="H45" s="81">
        <v>36</v>
      </c>
      <c r="I45" s="81">
        <v>36</v>
      </c>
      <c r="J45" s="81">
        <v>0</v>
      </c>
      <c r="K45" s="92"/>
      <c r="L45" s="92"/>
      <c r="M45" s="81"/>
      <c r="N45" s="82">
        <v>43902</v>
      </c>
      <c r="O45" s="81"/>
      <c r="P45" s="81"/>
      <c r="Q45" s="81" t="s">
        <v>21</v>
      </c>
      <c r="R45" s="89" t="s">
        <v>17</v>
      </c>
      <c r="S45" s="193"/>
      <c r="T45" s="1"/>
    </row>
    <row r="46" spans="1:20" ht="21" customHeight="1" x14ac:dyDescent="0.2">
      <c r="A46" s="367"/>
      <c r="B46" s="355"/>
      <c r="C46" s="81">
        <v>9</v>
      </c>
      <c r="D46" s="88" t="s">
        <v>133</v>
      </c>
      <c r="E46" s="88" t="s">
        <v>134</v>
      </c>
      <c r="F46" s="89" t="s">
        <v>24</v>
      </c>
      <c r="G46" s="81">
        <v>1.5</v>
      </c>
      <c r="H46" s="81">
        <v>24</v>
      </c>
      <c r="I46" s="81">
        <v>24</v>
      </c>
      <c r="J46" s="81">
        <v>0</v>
      </c>
      <c r="K46" s="92"/>
      <c r="L46" s="92"/>
      <c r="M46" s="81"/>
      <c r="N46" s="81"/>
      <c r="O46" s="81"/>
      <c r="P46" s="82">
        <v>43873</v>
      </c>
      <c r="Q46" s="81" t="s">
        <v>21</v>
      </c>
      <c r="R46" s="89" t="s">
        <v>17</v>
      </c>
      <c r="S46" s="193"/>
      <c r="T46" s="1"/>
    </row>
    <row r="47" spans="1:20" ht="21" customHeight="1" x14ac:dyDescent="0.2">
      <c r="A47" s="367"/>
      <c r="B47" s="356"/>
      <c r="C47" s="81">
        <v>10</v>
      </c>
      <c r="D47" s="88" t="s">
        <v>135</v>
      </c>
      <c r="E47" s="88" t="s">
        <v>136</v>
      </c>
      <c r="F47" s="89" t="s">
        <v>31</v>
      </c>
      <c r="G47" s="81">
        <v>1</v>
      </c>
      <c r="H47" s="81">
        <v>24</v>
      </c>
      <c r="I47" s="81">
        <v>0</v>
      </c>
      <c r="J47" s="81">
        <v>24</v>
      </c>
      <c r="K47" s="92"/>
      <c r="L47" s="92"/>
      <c r="M47" s="82">
        <v>43873</v>
      </c>
      <c r="N47" s="81"/>
      <c r="O47" s="81"/>
      <c r="P47" s="81"/>
      <c r="Q47" s="81" t="s">
        <v>21</v>
      </c>
      <c r="R47" s="89" t="s">
        <v>17</v>
      </c>
      <c r="S47" s="193"/>
      <c r="T47" s="1"/>
    </row>
    <row r="48" spans="1:20" ht="21" customHeight="1" x14ac:dyDescent="0.2">
      <c r="A48" s="368"/>
      <c r="B48" s="88"/>
      <c r="C48" s="88"/>
      <c r="D48" s="88"/>
      <c r="E48" s="370" t="s">
        <v>137</v>
      </c>
      <c r="F48" s="370"/>
      <c r="G48" s="81">
        <v>10</v>
      </c>
      <c r="H48" s="81">
        <v>180</v>
      </c>
      <c r="I48" s="81">
        <v>120</v>
      </c>
      <c r="J48" s="81">
        <v>60</v>
      </c>
      <c r="K48" s="92"/>
      <c r="L48" s="92"/>
      <c r="M48" s="81"/>
      <c r="N48" s="81"/>
      <c r="O48" s="81"/>
      <c r="P48" s="81"/>
      <c r="Q48" s="81"/>
      <c r="R48" s="89"/>
      <c r="S48" s="193"/>
      <c r="T48" s="1"/>
    </row>
    <row r="49" spans="1:20" ht="21" customHeight="1" x14ac:dyDescent="0.2">
      <c r="A49" s="13"/>
      <c r="B49" s="88"/>
      <c r="C49" s="369" t="s">
        <v>138</v>
      </c>
      <c r="D49" s="369"/>
      <c r="E49" s="369"/>
      <c r="F49" s="369"/>
      <c r="G49" s="81">
        <v>127</v>
      </c>
      <c r="H49" s="81">
        <v>2516</v>
      </c>
      <c r="I49" s="81">
        <v>1225</v>
      </c>
      <c r="J49" s="81">
        <v>1291</v>
      </c>
      <c r="K49" s="92"/>
      <c r="L49" s="92"/>
      <c r="M49" s="81"/>
      <c r="N49" s="81"/>
      <c r="O49" s="81"/>
      <c r="P49" s="81"/>
      <c r="Q49" s="81"/>
      <c r="R49" s="89"/>
      <c r="S49" s="193"/>
      <c r="T49" s="1"/>
    </row>
    <row r="52" spans="1:20" x14ac:dyDescent="0.2">
      <c r="E52" s="12" t="s">
        <v>114</v>
      </c>
    </row>
  </sheetData>
  <autoFilter ref="A3:T49" xr:uid="{9E1F7E54-2415-474A-BD17-DFF5A580DC78}"/>
  <mergeCells count="25">
    <mergeCell ref="A1:S1"/>
    <mergeCell ref="A19:A48"/>
    <mergeCell ref="C49:F49"/>
    <mergeCell ref="B38:B47"/>
    <mergeCell ref="E48:F48"/>
    <mergeCell ref="B17:B18"/>
    <mergeCell ref="B19:B37"/>
    <mergeCell ref="S2:S4"/>
    <mergeCell ref="D2:D4"/>
    <mergeCell ref="A2:A4"/>
    <mergeCell ref="B2:B4"/>
    <mergeCell ref="C2:C4"/>
    <mergeCell ref="A5:A18"/>
    <mergeCell ref="B5:B16"/>
    <mergeCell ref="E2:E4"/>
    <mergeCell ref="F2:F4"/>
    <mergeCell ref="R2:R4"/>
    <mergeCell ref="M17:S17"/>
    <mergeCell ref="H2:J2"/>
    <mergeCell ref="G2:G4"/>
    <mergeCell ref="H3:H4"/>
    <mergeCell ref="I3:I4"/>
    <mergeCell ref="J3:J4"/>
    <mergeCell ref="Q2:Q4"/>
    <mergeCell ref="K2:P2"/>
  </mergeCells>
  <phoneticPr fontId="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B328B-2BEA-4B62-827F-1A05251851E1}">
  <dimension ref="A1:I52"/>
  <sheetViews>
    <sheetView workbookViewId="0">
      <pane xSplit="2" ySplit="3" topLeftCell="C4" activePane="bottomRight" state="frozen"/>
      <selection pane="topRight" activeCell="C1" sqref="C1"/>
      <selection pane="bottomLeft" activeCell="A4" sqref="A4"/>
      <selection pane="bottomRight" activeCell="C4" sqref="A4:XFD4"/>
    </sheetView>
  </sheetViews>
  <sheetFormatPr defaultRowHeight="14.25" x14ac:dyDescent="0.2"/>
  <cols>
    <col min="3" max="3" width="9" style="3"/>
    <col min="4" max="4" width="21.75" style="9" customWidth="1"/>
    <col min="6" max="9" width="9" style="2"/>
  </cols>
  <sheetData>
    <row r="1" spans="1:9" ht="39.75" customHeight="1" x14ac:dyDescent="0.2">
      <c r="A1" s="437" t="s">
        <v>645</v>
      </c>
      <c r="B1" s="437"/>
      <c r="C1" s="437"/>
      <c r="D1" s="437"/>
      <c r="E1" s="437"/>
      <c r="F1" s="437"/>
      <c r="G1" s="437"/>
      <c r="H1" s="437"/>
      <c r="I1" s="437"/>
    </row>
    <row r="2" spans="1:9" x14ac:dyDescent="0.2">
      <c r="A2" s="438" t="s">
        <v>81</v>
      </c>
      <c r="B2" s="438" t="s">
        <v>80</v>
      </c>
      <c r="C2" s="438" t="s">
        <v>82</v>
      </c>
      <c r="D2" s="440" t="s">
        <v>594</v>
      </c>
      <c r="E2" s="438" t="s">
        <v>631</v>
      </c>
      <c r="F2" s="438" t="s">
        <v>595</v>
      </c>
      <c r="G2" s="438"/>
      <c r="H2" s="438"/>
      <c r="I2" s="438" t="s">
        <v>3</v>
      </c>
    </row>
    <row r="3" spans="1:9" x14ac:dyDescent="0.2">
      <c r="A3" s="438"/>
      <c r="B3" s="438"/>
      <c r="C3" s="438"/>
      <c r="D3" s="440"/>
      <c r="E3" s="438"/>
      <c r="F3" s="4" t="s">
        <v>521</v>
      </c>
      <c r="G3" s="4" t="s">
        <v>10</v>
      </c>
      <c r="H3" s="4" t="s">
        <v>11</v>
      </c>
      <c r="I3" s="438"/>
    </row>
    <row r="4" spans="1:9" x14ac:dyDescent="0.2">
      <c r="A4" s="438" t="s">
        <v>122</v>
      </c>
      <c r="B4" s="439" t="s">
        <v>632</v>
      </c>
      <c r="C4" s="4">
        <v>1</v>
      </c>
      <c r="D4" s="17" t="s">
        <v>596</v>
      </c>
      <c r="E4" s="4">
        <v>1</v>
      </c>
      <c r="F4" s="4">
        <v>24</v>
      </c>
      <c r="G4" s="4">
        <v>24</v>
      </c>
      <c r="H4" s="4"/>
      <c r="I4" s="4">
        <v>1.5</v>
      </c>
    </row>
    <row r="5" spans="1:9" x14ac:dyDescent="0.2">
      <c r="A5" s="438"/>
      <c r="B5" s="438"/>
      <c r="C5" s="4">
        <v>2</v>
      </c>
      <c r="D5" s="17" t="s">
        <v>597</v>
      </c>
      <c r="E5" s="4">
        <v>1</v>
      </c>
      <c r="F5" s="4">
        <v>22</v>
      </c>
      <c r="G5" s="4">
        <v>22</v>
      </c>
      <c r="H5" s="4"/>
      <c r="I5" s="4">
        <v>1.5</v>
      </c>
    </row>
    <row r="6" spans="1:9" x14ac:dyDescent="0.2">
      <c r="A6" s="438"/>
      <c r="B6" s="438"/>
      <c r="C6" s="4">
        <v>3</v>
      </c>
      <c r="D6" s="17" t="s">
        <v>20</v>
      </c>
      <c r="E6" s="4">
        <v>1</v>
      </c>
      <c r="F6" s="4">
        <v>18</v>
      </c>
      <c r="G6" s="4">
        <v>16</v>
      </c>
      <c r="H6" s="4">
        <v>2</v>
      </c>
      <c r="I6" s="4">
        <v>1</v>
      </c>
    </row>
    <row r="7" spans="1:9" x14ac:dyDescent="0.2">
      <c r="A7" s="438"/>
      <c r="B7" s="438"/>
      <c r="C7" s="4">
        <v>4</v>
      </c>
      <c r="D7" s="17" t="s">
        <v>598</v>
      </c>
      <c r="E7" s="4">
        <v>1</v>
      </c>
      <c r="F7" s="4">
        <v>36</v>
      </c>
      <c r="G7" s="4">
        <v>18</v>
      </c>
      <c r="H7" s="4">
        <v>18</v>
      </c>
      <c r="I7" s="4">
        <v>2</v>
      </c>
    </row>
    <row r="8" spans="1:9" x14ac:dyDescent="0.2">
      <c r="A8" s="438"/>
      <c r="B8" s="438"/>
      <c r="C8" s="4">
        <v>5</v>
      </c>
      <c r="D8" s="17" t="s">
        <v>599</v>
      </c>
      <c r="E8" s="4">
        <v>1</v>
      </c>
      <c r="F8" s="4">
        <v>36</v>
      </c>
      <c r="G8" s="4">
        <v>4</v>
      </c>
      <c r="H8" s="4">
        <v>32</v>
      </c>
      <c r="I8" s="4">
        <v>2</v>
      </c>
    </row>
    <row r="9" spans="1:9" x14ac:dyDescent="0.2">
      <c r="A9" s="438"/>
      <c r="B9" s="438"/>
      <c r="C9" s="4">
        <v>6</v>
      </c>
      <c r="D9" s="17" t="s">
        <v>40</v>
      </c>
      <c r="E9" s="4">
        <v>1</v>
      </c>
      <c r="F9" s="4">
        <v>72</v>
      </c>
      <c r="G9" s="4">
        <v>36</v>
      </c>
      <c r="H9" s="4">
        <v>36</v>
      </c>
      <c r="I9" s="4">
        <v>4</v>
      </c>
    </row>
    <row r="10" spans="1:9" x14ac:dyDescent="0.2">
      <c r="A10" s="438"/>
      <c r="B10" s="438"/>
      <c r="C10" s="4">
        <v>7</v>
      </c>
      <c r="D10" s="17" t="s">
        <v>600</v>
      </c>
      <c r="E10" s="4">
        <v>2</v>
      </c>
      <c r="F10" s="4">
        <v>36</v>
      </c>
      <c r="G10" s="4">
        <v>36</v>
      </c>
      <c r="H10" s="4">
        <v>0</v>
      </c>
      <c r="I10" s="4">
        <v>2</v>
      </c>
    </row>
    <row r="11" spans="1:9" x14ac:dyDescent="0.2">
      <c r="A11" s="438"/>
      <c r="B11" s="438"/>
      <c r="C11" s="4">
        <v>8</v>
      </c>
      <c r="D11" s="17" t="s">
        <v>13</v>
      </c>
      <c r="E11" s="4">
        <v>2</v>
      </c>
      <c r="F11" s="4">
        <v>48</v>
      </c>
      <c r="G11" s="4">
        <v>40</v>
      </c>
      <c r="H11" s="4">
        <v>8</v>
      </c>
      <c r="I11" s="4">
        <v>3</v>
      </c>
    </row>
    <row r="12" spans="1:9" x14ac:dyDescent="0.2">
      <c r="A12" s="438"/>
      <c r="B12" s="438"/>
      <c r="C12" s="4">
        <v>9</v>
      </c>
      <c r="D12" s="17" t="s">
        <v>601</v>
      </c>
      <c r="E12" s="4">
        <v>2</v>
      </c>
      <c r="F12" s="4">
        <v>72</v>
      </c>
      <c r="G12" s="4">
        <v>18</v>
      </c>
      <c r="H12" s="4">
        <v>54</v>
      </c>
      <c r="I12" s="4">
        <v>4</v>
      </c>
    </row>
    <row r="13" spans="1:9" x14ac:dyDescent="0.2">
      <c r="A13" s="438"/>
      <c r="B13" s="438"/>
      <c r="C13" s="4">
        <v>10</v>
      </c>
      <c r="D13" s="17" t="s">
        <v>602</v>
      </c>
      <c r="E13" s="4">
        <v>2</v>
      </c>
      <c r="F13" s="4">
        <v>72</v>
      </c>
      <c r="G13" s="4">
        <v>36</v>
      </c>
      <c r="H13" s="4">
        <v>36</v>
      </c>
      <c r="I13" s="4">
        <v>4</v>
      </c>
    </row>
    <row r="14" spans="1:9" x14ac:dyDescent="0.2">
      <c r="A14" s="438"/>
      <c r="B14" s="438"/>
      <c r="C14" s="4">
        <v>11</v>
      </c>
      <c r="D14" s="17" t="s">
        <v>603</v>
      </c>
      <c r="E14" s="4">
        <v>2</v>
      </c>
      <c r="F14" s="4">
        <v>29</v>
      </c>
      <c r="G14" s="4">
        <v>29</v>
      </c>
      <c r="H14" s="4"/>
      <c r="I14" s="4">
        <v>1.5</v>
      </c>
    </row>
    <row r="15" spans="1:9" x14ac:dyDescent="0.2">
      <c r="A15" s="438"/>
      <c r="B15" s="438"/>
      <c r="C15" s="4">
        <v>12</v>
      </c>
      <c r="D15" s="17" t="s">
        <v>604</v>
      </c>
      <c r="E15" s="4">
        <v>2</v>
      </c>
      <c r="F15" s="4">
        <v>24</v>
      </c>
      <c r="G15" s="4">
        <v>24</v>
      </c>
      <c r="H15" s="4"/>
      <c r="I15" s="4">
        <v>1.5</v>
      </c>
    </row>
    <row r="16" spans="1:9" x14ac:dyDescent="0.2">
      <c r="A16" s="438"/>
      <c r="B16" s="438"/>
      <c r="C16" s="4">
        <v>13</v>
      </c>
      <c r="D16" s="17" t="s">
        <v>605</v>
      </c>
      <c r="E16" s="4">
        <v>2</v>
      </c>
      <c r="F16" s="4">
        <v>36</v>
      </c>
      <c r="G16" s="4">
        <v>4</v>
      </c>
      <c r="H16" s="4">
        <v>32</v>
      </c>
      <c r="I16" s="4">
        <v>2</v>
      </c>
    </row>
    <row r="17" spans="1:9" x14ac:dyDescent="0.2">
      <c r="A17" s="438"/>
      <c r="B17" s="438"/>
      <c r="C17" s="4">
        <v>14</v>
      </c>
      <c r="D17" s="17" t="s">
        <v>103</v>
      </c>
      <c r="E17" s="4">
        <v>3</v>
      </c>
      <c r="F17" s="4">
        <v>72</v>
      </c>
      <c r="G17" s="4">
        <v>64</v>
      </c>
      <c r="H17" s="4">
        <v>8</v>
      </c>
      <c r="I17" s="4">
        <v>4</v>
      </c>
    </row>
    <row r="18" spans="1:9" x14ac:dyDescent="0.2">
      <c r="A18" s="438"/>
      <c r="B18" s="438"/>
      <c r="C18" s="4">
        <v>15</v>
      </c>
      <c r="D18" s="17" t="s">
        <v>606</v>
      </c>
      <c r="E18" s="4">
        <v>3</v>
      </c>
      <c r="F18" s="4">
        <v>36</v>
      </c>
      <c r="G18" s="4">
        <v>4</v>
      </c>
      <c r="H18" s="4">
        <v>32</v>
      </c>
      <c r="I18" s="4">
        <v>2</v>
      </c>
    </row>
    <row r="19" spans="1:9" x14ac:dyDescent="0.2">
      <c r="A19" s="438"/>
      <c r="B19" s="4"/>
      <c r="C19" s="4" t="s">
        <v>41</v>
      </c>
      <c r="D19" s="17"/>
      <c r="E19" s="4"/>
      <c r="F19" s="4">
        <v>633</v>
      </c>
      <c r="G19" s="4">
        <v>375</v>
      </c>
      <c r="H19" s="4">
        <v>258</v>
      </c>
      <c r="I19" s="4">
        <v>36</v>
      </c>
    </row>
    <row r="20" spans="1:9" x14ac:dyDescent="0.2">
      <c r="A20" s="438"/>
      <c r="B20" s="438" t="s">
        <v>616</v>
      </c>
      <c r="C20" s="4">
        <v>1</v>
      </c>
      <c r="D20" s="17" t="s">
        <v>674</v>
      </c>
      <c r="E20" s="4">
        <v>1</v>
      </c>
      <c r="F20" s="4">
        <v>72</v>
      </c>
      <c r="G20" s="4">
        <v>16</v>
      </c>
      <c r="H20" s="4">
        <v>56</v>
      </c>
      <c r="I20" s="4">
        <v>4</v>
      </c>
    </row>
    <row r="21" spans="1:9" x14ac:dyDescent="0.2">
      <c r="A21" s="438"/>
      <c r="B21" s="438"/>
      <c r="C21" s="4">
        <v>2</v>
      </c>
      <c r="D21" s="17" t="s">
        <v>646</v>
      </c>
      <c r="E21" s="4"/>
      <c r="F21" s="4">
        <v>54</v>
      </c>
      <c r="G21" s="4">
        <v>54</v>
      </c>
      <c r="H21" s="4">
        <v>0</v>
      </c>
      <c r="I21" s="4">
        <v>3</v>
      </c>
    </row>
    <row r="22" spans="1:9" x14ac:dyDescent="0.2">
      <c r="A22" s="438"/>
      <c r="B22" s="438"/>
      <c r="C22" s="4">
        <v>3</v>
      </c>
      <c r="D22" s="17" t="s">
        <v>647</v>
      </c>
      <c r="E22" s="4"/>
      <c r="F22" s="4">
        <v>54</v>
      </c>
      <c r="G22" s="4">
        <v>30</v>
      </c>
      <c r="H22" s="4">
        <v>24</v>
      </c>
      <c r="I22" s="4">
        <v>3</v>
      </c>
    </row>
    <row r="23" spans="1:9" x14ac:dyDescent="0.2">
      <c r="A23" s="438"/>
      <c r="B23" s="438"/>
      <c r="C23" s="4">
        <v>4</v>
      </c>
      <c r="D23" s="17" t="s">
        <v>648</v>
      </c>
      <c r="E23" s="4"/>
      <c r="F23" s="4">
        <v>72</v>
      </c>
      <c r="G23" s="4">
        <v>30</v>
      </c>
      <c r="H23" s="4">
        <v>42</v>
      </c>
      <c r="I23" s="4">
        <v>4</v>
      </c>
    </row>
    <row r="24" spans="1:9" x14ac:dyDescent="0.2">
      <c r="A24" s="438"/>
      <c r="B24" s="438"/>
      <c r="C24" s="4">
        <v>5</v>
      </c>
      <c r="D24" s="17" t="s">
        <v>649</v>
      </c>
      <c r="E24" s="4">
        <v>1</v>
      </c>
      <c r="F24" s="4">
        <v>54</v>
      </c>
      <c r="G24" s="4">
        <v>30</v>
      </c>
      <c r="H24" s="4">
        <v>24</v>
      </c>
      <c r="I24" s="4">
        <v>3</v>
      </c>
    </row>
    <row r="25" spans="1:9" x14ac:dyDescent="0.2">
      <c r="A25" s="438"/>
      <c r="B25" s="438"/>
      <c r="C25" s="4">
        <v>6</v>
      </c>
      <c r="D25" s="17" t="s">
        <v>650</v>
      </c>
      <c r="E25" s="4"/>
      <c r="F25" s="4">
        <v>72</v>
      </c>
      <c r="G25" s="4">
        <v>40</v>
      </c>
      <c r="H25" s="4">
        <v>32</v>
      </c>
      <c r="I25" s="4">
        <v>4</v>
      </c>
    </row>
    <row r="26" spans="1:9" x14ac:dyDescent="0.2">
      <c r="A26" s="438"/>
      <c r="B26" s="438"/>
      <c r="C26" s="4">
        <v>7</v>
      </c>
      <c r="D26" s="17" t="s">
        <v>651</v>
      </c>
      <c r="E26" s="4"/>
      <c r="F26" s="4">
        <v>72</v>
      </c>
      <c r="G26" s="4">
        <v>40</v>
      </c>
      <c r="H26" s="4">
        <v>32</v>
      </c>
      <c r="I26" s="4">
        <v>4</v>
      </c>
    </row>
    <row r="27" spans="1:9" x14ac:dyDescent="0.2">
      <c r="A27" s="438"/>
      <c r="B27" s="438"/>
      <c r="C27" s="4">
        <v>8</v>
      </c>
      <c r="D27" s="17" t="s">
        <v>652</v>
      </c>
      <c r="E27" s="4"/>
      <c r="F27" s="4">
        <v>72</v>
      </c>
      <c r="G27" s="4">
        <v>72</v>
      </c>
      <c r="H27" s="4">
        <v>0</v>
      </c>
      <c r="I27" s="4">
        <v>4</v>
      </c>
    </row>
    <row r="28" spans="1:9" x14ac:dyDescent="0.2">
      <c r="A28" s="438"/>
      <c r="B28" s="438"/>
      <c r="C28" s="4">
        <v>9</v>
      </c>
      <c r="D28" s="17" t="s">
        <v>653</v>
      </c>
      <c r="E28" s="4">
        <v>1</v>
      </c>
      <c r="F28" s="4">
        <v>36</v>
      </c>
      <c r="G28" s="4">
        <v>36</v>
      </c>
      <c r="H28" s="4">
        <v>0</v>
      </c>
      <c r="I28" s="4">
        <v>2</v>
      </c>
    </row>
    <row r="29" spans="1:9" x14ac:dyDescent="0.2">
      <c r="A29" s="438"/>
      <c r="B29" s="438"/>
      <c r="C29" s="4">
        <v>10</v>
      </c>
      <c r="D29" s="17" t="s">
        <v>654</v>
      </c>
      <c r="E29" s="4"/>
      <c r="F29" s="4">
        <v>72</v>
      </c>
      <c r="G29" s="4">
        <v>72</v>
      </c>
      <c r="H29" s="4">
        <v>0</v>
      </c>
      <c r="I29" s="4">
        <v>4</v>
      </c>
    </row>
    <row r="30" spans="1:9" x14ac:dyDescent="0.2">
      <c r="A30" s="438"/>
      <c r="B30" s="438"/>
      <c r="C30" s="4" t="s">
        <v>41</v>
      </c>
      <c r="D30" s="17"/>
      <c r="E30" s="4"/>
      <c r="F30" s="4">
        <v>630</v>
      </c>
      <c r="G30" s="4">
        <v>420</v>
      </c>
      <c r="H30" s="4">
        <v>210</v>
      </c>
      <c r="I30" s="4">
        <v>35</v>
      </c>
    </row>
    <row r="31" spans="1:9" x14ac:dyDescent="0.2">
      <c r="A31" s="438"/>
      <c r="B31" s="438"/>
      <c r="C31" s="4">
        <v>1</v>
      </c>
      <c r="D31" s="17" t="s">
        <v>655</v>
      </c>
      <c r="E31" s="4"/>
      <c r="F31" s="4">
        <v>36</v>
      </c>
      <c r="G31" s="4">
        <v>12</v>
      </c>
      <c r="H31" s="4">
        <v>24</v>
      </c>
      <c r="I31" s="4">
        <v>2</v>
      </c>
    </row>
    <row r="32" spans="1:9" x14ac:dyDescent="0.2">
      <c r="A32" s="438"/>
      <c r="B32" s="438"/>
      <c r="C32" s="4">
        <v>2</v>
      </c>
      <c r="D32" s="17" t="s">
        <v>656</v>
      </c>
      <c r="E32" s="4"/>
      <c r="F32" s="4">
        <v>36</v>
      </c>
      <c r="G32" s="4">
        <v>12</v>
      </c>
      <c r="H32" s="4">
        <v>24</v>
      </c>
      <c r="I32" s="4">
        <v>2</v>
      </c>
    </row>
    <row r="33" spans="1:9" x14ac:dyDescent="0.2">
      <c r="A33" s="438"/>
      <c r="B33" s="438"/>
      <c r="C33" s="4">
        <v>3</v>
      </c>
      <c r="D33" s="17" t="s">
        <v>657</v>
      </c>
      <c r="E33" s="4"/>
      <c r="F33" s="4">
        <v>54</v>
      </c>
      <c r="G33" s="4">
        <v>40</v>
      </c>
      <c r="H33" s="4">
        <v>14</v>
      </c>
      <c r="I33" s="4">
        <v>3</v>
      </c>
    </row>
    <row r="34" spans="1:9" x14ac:dyDescent="0.2">
      <c r="A34" s="438"/>
      <c r="B34" s="438"/>
      <c r="C34" s="4">
        <v>4</v>
      </c>
      <c r="D34" s="17" t="s">
        <v>658</v>
      </c>
      <c r="E34" s="4"/>
      <c r="F34" s="4">
        <v>36</v>
      </c>
      <c r="G34" s="4">
        <v>12</v>
      </c>
      <c r="H34" s="4">
        <v>24</v>
      </c>
      <c r="I34" s="4">
        <v>2</v>
      </c>
    </row>
    <row r="35" spans="1:9" x14ac:dyDescent="0.2">
      <c r="A35" s="438"/>
      <c r="B35" s="438"/>
      <c r="C35" s="4">
        <v>5</v>
      </c>
      <c r="D35" s="17" t="s">
        <v>659</v>
      </c>
      <c r="E35" s="4"/>
      <c r="F35" s="4">
        <v>36</v>
      </c>
      <c r="G35" s="4">
        <v>12</v>
      </c>
      <c r="H35" s="4">
        <v>24</v>
      </c>
      <c r="I35" s="4">
        <v>2</v>
      </c>
    </row>
    <row r="36" spans="1:9" x14ac:dyDescent="0.2">
      <c r="A36" s="438"/>
      <c r="B36" s="438"/>
      <c r="C36" s="4">
        <v>6</v>
      </c>
      <c r="D36" s="17" t="s">
        <v>660</v>
      </c>
      <c r="E36" s="4"/>
      <c r="F36" s="4">
        <v>54</v>
      </c>
      <c r="G36" s="4">
        <v>12</v>
      </c>
      <c r="H36" s="4">
        <v>42</v>
      </c>
      <c r="I36" s="4">
        <v>3</v>
      </c>
    </row>
    <row r="37" spans="1:9" x14ac:dyDescent="0.2">
      <c r="A37" s="438"/>
      <c r="B37" s="438"/>
      <c r="C37" s="4">
        <v>7</v>
      </c>
      <c r="D37" s="17" t="s">
        <v>661</v>
      </c>
      <c r="E37" s="4"/>
      <c r="F37" s="4">
        <v>54</v>
      </c>
      <c r="G37" s="4">
        <v>30</v>
      </c>
      <c r="H37" s="4">
        <v>24</v>
      </c>
      <c r="I37" s="4">
        <v>3</v>
      </c>
    </row>
    <row r="38" spans="1:9" x14ac:dyDescent="0.2">
      <c r="A38" s="438"/>
      <c r="B38" s="438"/>
      <c r="C38" s="4">
        <v>8</v>
      </c>
      <c r="D38" s="17" t="s">
        <v>662</v>
      </c>
      <c r="E38" s="4"/>
      <c r="F38" s="4">
        <v>54</v>
      </c>
      <c r="G38" s="4">
        <v>12</v>
      </c>
      <c r="H38" s="4">
        <v>42</v>
      </c>
      <c r="I38" s="4">
        <v>3</v>
      </c>
    </row>
    <row r="39" spans="1:9" x14ac:dyDescent="0.2">
      <c r="A39" s="438"/>
      <c r="B39" s="438"/>
      <c r="C39" s="4">
        <v>9</v>
      </c>
      <c r="D39" s="17" t="s">
        <v>663</v>
      </c>
      <c r="E39" s="4"/>
      <c r="F39" s="4">
        <v>54</v>
      </c>
      <c r="G39" s="4">
        <v>28</v>
      </c>
      <c r="H39" s="4">
        <v>26</v>
      </c>
      <c r="I39" s="4">
        <v>3</v>
      </c>
    </row>
    <row r="40" spans="1:9" x14ac:dyDescent="0.2">
      <c r="A40" s="438"/>
      <c r="B40" s="438"/>
      <c r="C40" s="4">
        <v>10</v>
      </c>
      <c r="D40" s="17" t="s">
        <v>664</v>
      </c>
      <c r="E40" s="4"/>
      <c r="F40" s="4">
        <v>54</v>
      </c>
      <c r="G40" s="4">
        <v>28</v>
      </c>
      <c r="H40" s="4">
        <v>26</v>
      </c>
      <c r="I40" s="4">
        <v>3</v>
      </c>
    </row>
    <row r="41" spans="1:9" x14ac:dyDescent="0.2">
      <c r="A41" s="438"/>
      <c r="B41" s="438"/>
      <c r="C41" s="4">
        <v>11</v>
      </c>
      <c r="D41" s="17" t="s">
        <v>665</v>
      </c>
      <c r="E41" s="4"/>
      <c r="F41" s="4">
        <v>54</v>
      </c>
      <c r="G41" s="4">
        <v>28</v>
      </c>
      <c r="H41" s="4">
        <v>26</v>
      </c>
      <c r="I41" s="4">
        <v>3</v>
      </c>
    </row>
    <row r="42" spans="1:9" x14ac:dyDescent="0.2">
      <c r="A42" s="438"/>
      <c r="B42" s="438"/>
      <c r="C42" s="4">
        <v>12</v>
      </c>
      <c r="D42" s="17" t="s">
        <v>666</v>
      </c>
      <c r="E42" s="4"/>
      <c r="F42" s="4">
        <v>36</v>
      </c>
      <c r="G42" s="4">
        <v>18</v>
      </c>
      <c r="H42" s="4">
        <v>18</v>
      </c>
      <c r="I42" s="4">
        <v>2</v>
      </c>
    </row>
    <row r="43" spans="1:9" x14ac:dyDescent="0.2">
      <c r="A43" s="438"/>
      <c r="B43" s="438"/>
      <c r="C43" s="4">
        <v>13</v>
      </c>
      <c r="D43" s="17" t="s">
        <v>667</v>
      </c>
      <c r="E43" s="4"/>
      <c r="F43" s="4">
        <v>54</v>
      </c>
      <c r="G43" s="4">
        <v>26</v>
      </c>
      <c r="H43" s="4">
        <v>28</v>
      </c>
      <c r="I43" s="4">
        <v>3</v>
      </c>
    </row>
    <row r="44" spans="1:9" x14ac:dyDescent="0.2">
      <c r="A44" s="438"/>
      <c r="B44" s="438"/>
      <c r="C44" s="4">
        <v>14</v>
      </c>
      <c r="D44" s="17" t="s">
        <v>668</v>
      </c>
      <c r="E44" s="4"/>
      <c r="F44" s="4">
        <v>54</v>
      </c>
      <c r="G44" s="4">
        <v>26</v>
      </c>
      <c r="H44" s="4">
        <v>28</v>
      </c>
      <c r="I44" s="4">
        <v>3</v>
      </c>
    </row>
    <row r="45" spans="1:9" x14ac:dyDescent="0.2">
      <c r="A45" s="438"/>
      <c r="B45" s="438"/>
      <c r="C45" s="4">
        <v>15</v>
      </c>
      <c r="D45" s="17" t="s">
        <v>669</v>
      </c>
      <c r="E45" s="4"/>
      <c r="F45" s="4">
        <v>36</v>
      </c>
      <c r="G45" s="4">
        <v>18</v>
      </c>
      <c r="H45" s="4">
        <v>18</v>
      </c>
      <c r="I45" s="4">
        <v>2</v>
      </c>
    </row>
    <row r="46" spans="1:9" x14ac:dyDescent="0.2">
      <c r="A46" s="438"/>
      <c r="B46" s="438"/>
      <c r="C46" s="4">
        <v>16</v>
      </c>
      <c r="D46" s="17" t="s">
        <v>670</v>
      </c>
      <c r="E46" s="4"/>
      <c r="F46" s="4">
        <v>54</v>
      </c>
      <c r="G46" s="4">
        <v>26</v>
      </c>
      <c r="H46" s="4">
        <v>28</v>
      </c>
      <c r="I46" s="4">
        <v>3</v>
      </c>
    </row>
    <row r="47" spans="1:9" x14ac:dyDescent="0.2">
      <c r="A47" s="438"/>
      <c r="B47" s="438"/>
      <c r="C47" s="4">
        <v>17</v>
      </c>
      <c r="D47" s="19" t="s">
        <v>671</v>
      </c>
      <c r="E47" s="10"/>
      <c r="F47" s="16">
        <v>36</v>
      </c>
      <c r="G47" s="16">
        <v>18</v>
      </c>
      <c r="H47" s="16">
        <v>18</v>
      </c>
      <c r="I47" s="16">
        <v>2</v>
      </c>
    </row>
    <row r="48" spans="1:9" x14ac:dyDescent="0.2">
      <c r="A48" s="438"/>
      <c r="B48" s="438"/>
      <c r="C48" s="4">
        <v>18</v>
      </c>
      <c r="D48" s="19" t="s">
        <v>672</v>
      </c>
      <c r="E48" s="10"/>
      <c r="F48" s="16">
        <v>54</v>
      </c>
      <c r="G48" s="16">
        <v>28</v>
      </c>
      <c r="H48" s="16">
        <v>26</v>
      </c>
      <c r="I48" s="16">
        <v>3</v>
      </c>
    </row>
    <row r="49" spans="1:9" x14ac:dyDescent="0.2">
      <c r="A49" s="438"/>
      <c r="B49" s="438"/>
      <c r="C49" s="4">
        <v>19</v>
      </c>
      <c r="D49" s="19" t="s">
        <v>626</v>
      </c>
      <c r="E49" s="10"/>
      <c r="F49" s="16">
        <v>360</v>
      </c>
      <c r="G49" s="16">
        <v>0</v>
      </c>
      <c r="H49" s="16">
        <v>360</v>
      </c>
      <c r="I49" s="16">
        <v>12</v>
      </c>
    </row>
    <row r="50" spans="1:9" x14ac:dyDescent="0.2">
      <c r="A50" s="438"/>
      <c r="B50" s="438"/>
      <c r="C50" s="4">
        <v>20</v>
      </c>
      <c r="D50" s="19" t="s">
        <v>363</v>
      </c>
      <c r="E50" s="10"/>
      <c r="F50" s="16">
        <v>90</v>
      </c>
      <c r="G50" s="16">
        <v>0</v>
      </c>
      <c r="H50" s="16">
        <v>90</v>
      </c>
      <c r="I50" s="16">
        <v>3</v>
      </c>
    </row>
    <row r="51" spans="1:9" x14ac:dyDescent="0.2">
      <c r="A51" s="10"/>
      <c r="B51" s="10"/>
      <c r="C51" s="4" t="s">
        <v>41</v>
      </c>
      <c r="D51" s="19"/>
      <c r="E51" s="10"/>
      <c r="F51" s="16">
        <v>1296</v>
      </c>
      <c r="G51" s="16">
        <v>386</v>
      </c>
      <c r="H51" s="16">
        <v>910</v>
      </c>
      <c r="I51" s="16">
        <v>62</v>
      </c>
    </row>
    <row r="52" spans="1:9" x14ac:dyDescent="0.2">
      <c r="A52" s="10"/>
      <c r="B52" s="10"/>
      <c r="C52" s="4" t="s">
        <v>673</v>
      </c>
      <c r="D52" s="19"/>
      <c r="E52" s="10"/>
      <c r="F52" s="16">
        <v>2559</v>
      </c>
      <c r="G52" s="16"/>
      <c r="H52" s="16"/>
      <c r="I52" s="16">
        <v>133</v>
      </c>
    </row>
  </sheetData>
  <mergeCells count="11">
    <mergeCell ref="A4:A50"/>
    <mergeCell ref="B4:B18"/>
    <mergeCell ref="B20:B50"/>
    <mergeCell ref="A1:I1"/>
    <mergeCell ref="A2:A3"/>
    <mergeCell ref="B2:B3"/>
    <mergeCell ref="C2:C3"/>
    <mergeCell ref="D2:D3"/>
    <mergeCell ref="E2:E3"/>
    <mergeCell ref="F2:H2"/>
    <mergeCell ref="I2:I3"/>
  </mergeCells>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B2F6-A024-46A4-959C-4820995AC56C}">
  <dimension ref="A1:J63"/>
  <sheetViews>
    <sheetView workbookViewId="0">
      <pane xSplit="2" ySplit="3" topLeftCell="C22" activePane="bottomRight" state="frozen"/>
      <selection pane="topRight" activeCell="C1" sqref="C1"/>
      <selection pane="bottomLeft" activeCell="A4" sqref="A4"/>
      <selection pane="bottomRight" activeCell="I59" sqref="A1:I59"/>
    </sheetView>
  </sheetViews>
  <sheetFormatPr defaultColWidth="4.875" defaultRowHeight="13.5" x14ac:dyDescent="0.2"/>
  <cols>
    <col min="1" max="1" width="4.375" style="38" customWidth="1"/>
    <col min="2" max="2" width="5.125" style="38" customWidth="1"/>
    <col min="3" max="3" width="4.125" style="38" customWidth="1"/>
    <col min="4" max="4" width="28.25" style="30" customWidth="1"/>
    <col min="5" max="5" width="5.25" style="38" customWidth="1"/>
    <col min="6" max="9" width="6.375" style="38" customWidth="1"/>
    <col min="10" max="254" width="4.875" style="20"/>
    <col min="255" max="255" width="4.375" style="20" customWidth="1"/>
    <col min="256" max="256" width="5.125" style="20" customWidth="1"/>
    <col min="257" max="257" width="4.125" style="20" customWidth="1"/>
    <col min="258" max="258" width="28.25" style="20" customWidth="1"/>
    <col min="259" max="259" width="5.25" style="20" customWidth="1"/>
    <col min="260" max="260" width="4.25" style="20" customWidth="1"/>
    <col min="261" max="261" width="0" style="20" hidden="1" customWidth="1"/>
    <col min="262" max="262" width="4.875" style="20"/>
    <col min="263" max="263" width="5" style="20" customWidth="1"/>
    <col min="264" max="264" width="5.125" style="20" customWidth="1"/>
    <col min="265" max="265" width="5.375" style="20" customWidth="1"/>
    <col min="266" max="510" width="4.875" style="20"/>
    <col min="511" max="511" width="4.375" style="20" customWidth="1"/>
    <col min="512" max="512" width="5.125" style="20" customWidth="1"/>
    <col min="513" max="513" width="4.125" style="20" customWidth="1"/>
    <col min="514" max="514" width="28.25" style="20" customWidth="1"/>
    <col min="515" max="515" width="5.25" style="20" customWidth="1"/>
    <col min="516" max="516" width="4.25" style="20" customWidth="1"/>
    <col min="517" max="517" width="0" style="20" hidden="1" customWidth="1"/>
    <col min="518" max="518" width="4.875" style="20"/>
    <col min="519" max="519" width="5" style="20" customWidth="1"/>
    <col min="520" max="520" width="5.125" style="20" customWidth="1"/>
    <col min="521" max="521" width="5.375" style="20" customWidth="1"/>
    <col min="522" max="766" width="4.875" style="20"/>
    <col min="767" max="767" width="4.375" style="20" customWidth="1"/>
    <col min="768" max="768" width="5.125" style="20" customWidth="1"/>
    <col min="769" max="769" width="4.125" style="20" customWidth="1"/>
    <col min="770" max="770" width="28.25" style="20" customWidth="1"/>
    <col min="771" max="771" width="5.25" style="20" customWidth="1"/>
    <col min="772" max="772" width="4.25" style="20" customWidth="1"/>
    <col min="773" max="773" width="0" style="20" hidden="1" customWidth="1"/>
    <col min="774" max="774" width="4.875" style="20"/>
    <col min="775" max="775" width="5" style="20" customWidth="1"/>
    <col min="776" max="776" width="5.125" style="20" customWidth="1"/>
    <col min="777" max="777" width="5.375" style="20" customWidth="1"/>
    <col min="778" max="1022" width="4.875" style="20"/>
    <col min="1023" max="1023" width="4.375" style="20" customWidth="1"/>
    <col min="1024" max="1024" width="5.125" style="20" customWidth="1"/>
    <col min="1025" max="1025" width="4.125" style="20" customWidth="1"/>
    <col min="1026" max="1026" width="28.25" style="20" customWidth="1"/>
    <col min="1027" max="1027" width="5.25" style="20" customWidth="1"/>
    <col min="1028" max="1028" width="4.25" style="20" customWidth="1"/>
    <col min="1029" max="1029" width="0" style="20" hidden="1" customWidth="1"/>
    <col min="1030" max="1030" width="4.875" style="20"/>
    <col min="1031" max="1031" width="5" style="20" customWidth="1"/>
    <col min="1032" max="1032" width="5.125" style="20" customWidth="1"/>
    <col min="1033" max="1033" width="5.375" style="20" customWidth="1"/>
    <col min="1034" max="1278" width="4.875" style="20"/>
    <col min="1279" max="1279" width="4.375" style="20" customWidth="1"/>
    <col min="1280" max="1280" width="5.125" style="20" customWidth="1"/>
    <col min="1281" max="1281" width="4.125" style="20" customWidth="1"/>
    <col min="1282" max="1282" width="28.25" style="20" customWidth="1"/>
    <col min="1283" max="1283" width="5.25" style="20" customWidth="1"/>
    <col min="1284" max="1284" width="4.25" style="20" customWidth="1"/>
    <col min="1285" max="1285" width="0" style="20" hidden="1" customWidth="1"/>
    <col min="1286" max="1286" width="4.875" style="20"/>
    <col min="1287" max="1287" width="5" style="20" customWidth="1"/>
    <col min="1288" max="1288" width="5.125" style="20" customWidth="1"/>
    <col min="1289" max="1289" width="5.375" style="20" customWidth="1"/>
    <col min="1290" max="1534" width="4.875" style="20"/>
    <col min="1535" max="1535" width="4.375" style="20" customWidth="1"/>
    <col min="1536" max="1536" width="5.125" style="20" customWidth="1"/>
    <col min="1537" max="1537" width="4.125" style="20" customWidth="1"/>
    <col min="1538" max="1538" width="28.25" style="20" customWidth="1"/>
    <col min="1539" max="1539" width="5.25" style="20" customWidth="1"/>
    <col min="1540" max="1540" width="4.25" style="20" customWidth="1"/>
    <col min="1541" max="1541" width="0" style="20" hidden="1" customWidth="1"/>
    <col min="1542" max="1542" width="4.875" style="20"/>
    <col min="1543" max="1543" width="5" style="20" customWidth="1"/>
    <col min="1544" max="1544" width="5.125" style="20" customWidth="1"/>
    <col min="1545" max="1545" width="5.375" style="20" customWidth="1"/>
    <col min="1546" max="1790" width="4.875" style="20"/>
    <col min="1791" max="1791" width="4.375" style="20" customWidth="1"/>
    <col min="1792" max="1792" width="5.125" style="20" customWidth="1"/>
    <col min="1793" max="1793" width="4.125" style="20" customWidth="1"/>
    <col min="1794" max="1794" width="28.25" style="20" customWidth="1"/>
    <col min="1795" max="1795" width="5.25" style="20" customWidth="1"/>
    <col min="1796" max="1796" width="4.25" style="20" customWidth="1"/>
    <col min="1797" max="1797" width="0" style="20" hidden="1" customWidth="1"/>
    <col min="1798" max="1798" width="4.875" style="20"/>
    <col min="1799" max="1799" width="5" style="20" customWidth="1"/>
    <col min="1800" max="1800" width="5.125" style="20" customWidth="1"/>
    <col min="1801" max="1801" width="5.375" style="20" customWidth="1"/>
    <col min="1802" max="2046" width="4.875" style="20"/>
    <col min="2047" max="2047" width="4.375" style="20" customWidth="1"/>
    <col min="2048" max="2048" width="5.125" style="20" customWidth="1"/>
    <col min="2049" max="2049" width="4.125" style="20" customWidth="1"/>
    <col min="2050" max="2050" width="28.25" style="20" customWidth="1"/>
    <col min="2051" max="2051" width="5.25" style="20" customWidth="1"/>
    <col min="2052" max="2052" width="4.25" style="20" customWidth="1"/>
    <col min="2053" max="2053" width="0" style="20" hidden="1" customWidth="1"/>
    <col min="2054" max="2054" width="4.875" style="20"/>
    <col min="2055" max="2055" width="5" style="20" customWidth="1"/>
    <col min="2056" max="2056" width="5.125" style="20" customWidth="1"/>
    <col min="2057" max="2057" width="5.375" style="20" customWidth="1"/>
    <col min="2058" max="2302" width="4.875" style="20"/>
    <col min="2303" max="2303" width="4.375" style="20" customWidth="1"/>
    <col min="2304" max="2304" width="5.125" style="20" customWidth="1"/>
    <col min="2305" max="2305" width="4.125" style="20" customWidth="1"/>
    <col min="2306" max="2306" width="28.25" style="20" customWidth="1"/>
    <col min="2307" max="2307" width="5.25" style="20" customWidth="1"/>
    <col min="2308" max="2308" width="4.25" style="20" customWidth="1"/>
    <col min="2309" max="2309" width="0" style="20" hidden="1" customWidth="1"/>
    <col min="2310" max="2310" width="4.875" style="20"/>
    <col min="2311" max="2311" width="5" style="20" customWidth="1"/>
    <col min="2312" max="2312" width="5.125" style="20" customWidth="1"/>
    <col min="2313" max="2313" width="5.375" style="20" customWidth="1"/>
    <col min="2314" max="2558" width="4.875" style="20"/>
    <col min="2559" max="2559" width="4.375" style="20" customWidth="1"/>
    <col min="2560" max="2560" width="5.125" style="20" customWidth="1"/>
    <col min="2561" max="2561" width="4.125" style="20" customWidth="1"/>
    <col min="2562" max="2562" width="28.25" style="20" customWidth="1"/>
    <col min="2563" max="2563" width="5.25" style="20" customWidth="1"/>
    <col min="2564" max="2564" width="4.25" style="20" customWidth="1"/>
    <col min="2565" max="2565" width="0" style="20" hidden="1" customWidth="1"/>
    <col min="2566" max="2566" width="4.875" style="20"/>
    <col min="2567" max="2567" width="5" style="20" customWidth="1"/>
    <col min="2568" max="2568" width="5.125" style="20" customWidth="1"/>
    <col min="2569" max="2569" width="5.375" style="20" customWidth="1"/>
    <col min="2570" max="2814" width="4.875" style="20"/>
    <col min="2815" max="2815" width="4.375" style="20" customWidth="1"/>
    <col min="2816" max="2816" width="5.125" style="20" customWidth="1"/>
    <col min="2817" max="2817" width="4.125" style="20" customWidth="1"/>
    <col min="2818" max="2818" width="28.25" style="20" customWidth="1"/>
    <col min="2819" max="2819" width="5.25" style="20" customWidth="1"/>
    <col min="2820" max="2820" width="4.25" style="20" customWidth="1"/>
    <col min="2821" max="2821" width="0" style="20" hidden="1" customWidth="1"/>
    <col min="2822" max="2822" width="4.875" style="20"/>
    <col min="2823" max="2823" width="5" style="20" customWidth="1"/>
    <col min="2824" max="2824" width="5.125" style="20" customWidth="1"/>
    <col min="2825" max="2825" width="5.375" style="20" customWidth="1"/>
    <col min="2826" max="3070" width="4.875" style="20"/>
    <col min="3071" max="3071" width="4.375" style="20" customWidth="1"/>
    <col min="3072" max="3072" width="5.125" style="20" customWidth="1"/>
    <col min="3073" max="3073" width="4.125" style="20" customWidth="1"/>
    <col min="3074" max="3074" width="28.25" style="20" customWidth="1"/>
    <col min="3075" max="3075" width="5.25" style="20" customWidth="1"/>
    <col min="3076" max="3076" width="4.25" style="20" customWidth="1"/>
    <col min="3077" max="3077" width="0" style="20" hidden="1" customWidth="1"/>
    <col min="3078" max="3078" width="4.875" style="20"/>
    <col min="3079" max="3079" width="5" style="20" customWidth="1"/>
    <col min="3080" max="3080" width="5.125" style="20" customWidth="1"/>
    <col min="3081" max="3081" width="5.375" style="20" customWidth="1"/>
    <col min="3082" max="3326" width="4.875" style="20"/>
    <col min="3327" max="3327" width="4.375" style="20" customWidth="1"/>
    <col min="3328" max="3328" width="5.125" style="20" customWidth="1"/>
    <col min="3329" max="3329" width="4.125" style="20" customWidth="1"/>
    <col min="3330" max="3330" width="28.25" style="20" customWidth="1"/>
    <col min="3331" max="3331" width="5.25" style="20" customWidth="1"/>
    <col min="3332" max="3332" width="4.25" style="20" customWidth="1"/>
    <col min="3333" max="3333" width="0" style="20" hidden="1" customWidth="1"/>
    <col min="3334" max="3334" width="4.875" style="20"/>
    <col min="3335" max="3335" width="5" style="20" customWidth="1"/>
    <col min="3336" max="3336" width="5.125" style="20" customWidth="1"/>
    <col min="3337" max="3337" width="5.375" style="20" customWidth="1"/>
    <col min="3338" max="3582" width="4.875" style="20"/>
    <col min="3583" max="3583" width="4.375" style="20" customWidth="1"/>
    <col min="3584" max="3584" width="5.125" style="20" customWidth="1"/>
    <col min="3585" max="3585" width="4.125" style="20" customWidth="1"/>
    <col min="3586" max="3586" width="28.25" style="20" customWidth="1"/>
    <col min="3587" max="3587" width="5.25" style="20" customWidth="1"/>
    <col min="3588" max="3588" width="4.25" style="20" customWidth="1"/>
    <col min="3589" max="3589" width="0" style="20" hidden="1" customWidth="1"/>
    <col min="3590" max="3590" width="4.875" style="20"/>
    <col min="3591" max="3591" width="5" style="20" customWidth="1"/>
    <col min="3592" max="3592" width="5.125" style="20" customWidth="1"/>
    <col min="3593" max="3593" width="5.375" style="20" customWidth="1"/>
    <col min="3594" max="3838" width="4.875" style="20"/>
    <col min="3839" max="3839" width="4.375" style="20" customWidth="1"/>
    <col min="3840" max="3840" width="5.125" style="20" customWidth="1"/>
    <col min="3841" max="3841" width="4.125" style="20" customWidth="1"/>
    <col min="3842" max="3842" width="28.25" style="20" customWidth="1"/>
    <col min="3843" max="3843" width="5.25" style="20" customWidth="1"/>
    <col min="3844" max="3844" width="4.25" style="20" customWidth="1"/>
    <col min="3845" max="3845" width="0" style="20" hidden="1" customWidth="1"/>
    <col min="3846" max="3846" width="4.875" style="20"/>
    <col min="3847" max="3847" width="5" style="20" customWidth="1"/>
    <col min="3848" max="3848" width="5.125" style="20" customWidth="1"/>
    <col min="3849" max="3849" width="5.375" style="20" customWidth="1"/>
    <col min="3850" max="4094" width="4.875" style="20"/>
    <col min="4095" max="4095" width="4.375" style="20" customWidth="1"/>
    <col min="4096" max="4096" width="5.125" style="20" customWidth="1"/>
    <col min="4097" max="4097" width="4.125" style="20" customWidth="1"/>
    <col min="4098" max="4098" width="28.25" style="20" customWidth="1"/>
    <col min="4099" max="4099" width="5.25" style="20" customWidth="1"/>
    <col min="4100" max="4100" width="4.25" style="20" customWidth="1"/>
    <col min="4101" max="4101" width="0" style="20" hidden="1" customWidth="1"/>
    <col min="4102" max="4102" width="4.875" style="20"/>
    <col min="4103" max="4103" width="5" style="20" customWidth="1"/>
    <col min="4104" max="4104" width="5.125" style="20" customWidth="1"/>
    <col min="4105" max="4105" width="5.375" style="20" customWidth="1"/>
    <col min="4106" max="4350" width="4.875" style="20"/>
    <col min="4351" max="4351" width="4.375" style="20" customWidth="1"/>
    <col min="4352" max="4352" width="5.125" style="20" customWidth="1"/>
    <col min="4353" max="4353" width="4.125" style="20" customWidth="1"/>
    <col min="4354" max="4354" width="28.25" style="20" customWidth="1"/>
    <col min="4355" max="4355" width="5.25" style="20" customWidth="1"/>
    <col min="4356" max="4356" width="4.25" style="20" customWidth="1"/>
    <col min="4357" max="4357" width="0" style="20" hidden="1" customWidth="1"/>
    <col min="4358" max="4358" width="4.875" style="20"/>
    <col min="4359" max="4359" width="5" style="20" customWidth="1"/>
    <col min="4360" max="4360" width="5.125" style="20" customWidth="1"/>
    <col min="4361" max="4361" width="5.375" style="20" customWidth="1"/>
    <col min="4362" max="4606" width="4.875" style="20"/>
    <col min="4607" max="4607" width="4.375" style="20" customWidth="1"/>
    <col min="4608" max="4608" width="5.125" style="20" customWidth="1"/>
    <col min="4609" max="4609" width="4.125" style="20" customWidth="1"/>
    <col min="4610" max="4610" width="28.25" style="20" customWidth="1"/>
    <col min="4611" max="4611" width="5.25" style="20" customWidth="1"/>
    <col min="4612" max="4612" width="4.25" style="20" customWidth="1"/>
    <col min="4613" max="4613" width="0" style="20" hidden="1" customWidth="1"/>
    <col min="4614" max="4614" width="4.875" style="20"/>
    <col min="4615" max="4615" width="5" style="20" customWidth="1"/>
    <col min="4616" max="4616" width="5.125" style="20" customWidth="1"/>
    <col min="4617" max="4617" width="5.375" style="20" customWidth="1"/>
    <col min="4618" max="4862" width="4.875" style="20"/>
    <col min="4863" max="4863" width="4.375" style="20" customWidth="1"/>
    <col min="4864" max="4864" width="5.125" style="20" customWidth="1"/>
    <col min="4865" max="4865" width="4.125" style="20" customWidth="1"/>
    <col min="4866" max="4866" width="28.25" style="20" customWidth="1"/>
    <col min="4867" max="4867" width="5.25" style="20" customWidth="1"/>
    <col min="4868" max="4868" width="4.25" style="20" customWidth="1"/>
    <col min="4869" max="4869" width="0" style="20" hidden="1" customWidth="1"/>
    <col min="4870" max="4870" width="4.875" style="20"/>
    <col min="4871" max="4871" width="5" style="20" customWidth="1"/>
    <col min="4872" max="4872" width="5.125" style="20" customWidth="1"/>
    <col min="4873" max="4873" width="5.375" style="20" customWidth="1"/>
    <col min="4874" max="5118" width="4.875" style="20"/>
    <col min="5119" max="5119" width="4.375" style="20" customWidth="1"/>
    <col min="5120" max="5120" width="5.125" style="20" customWidth="1"/>
    <col min="5121" max="5121" width="4.125" style="20" customWidth="1"/>
    <col min="5122" max="5122" width="28.25" style="20" customWidth="1"/>
    <col min="5123" max="5123" width="5.25" style="20" customWidth="1"/>
    <col min="5124" max="5124" width="4.25" style="20" customWidth="1"/>
    <col min="5125" max="5125" width="0" style="20" hidden="1" customWidth="1"/>
    <col min="5126" max="5126" width="4.875" style="20"/>
    <col min="5127" max="5127" width="5" style="20" customWidth="1"/>
    <col min="5128" max="5128" width="5.125" style="20" customWidth="1"/>
    <col min="5129" max="5129" width="5.375" style="20" customWidth="1"/>
    <col min="5130" max="5374" width="4.875" style="20"/>
    <col min="5375" max="5375" width="4.375" style="20" customWidth="1"/>
    <col min="5376" max="5376" width="5.125" style="20" customWidth="1"/>
    <col min="5377" max="5377" width="4.125" style="20" customWidth="1"/>
    <col min="5378" max="5378" width="28.25" style="20" customWidth="1"/>
    <col min="5379" max="5379" width="5.25" style="20" customWidth="1"/>
    <col min="5380" max="5380" width="4.25" style="20" customWidth="1"/>
    <col min="5381" max="5381" width="0" style="20" hidden="1" customWidth="1"/>
    <col min="5382" max="5382" width="4.875" style="20"/>
    <col min="5383" max="5383" width="5" style="20" customWidth="1"/>
    <col min="5384" max="5384" width="5.125" style="20" customWidth="1"/>
    <col min="5385" max="5385" width="5.375" style="20" customWidth="1"/>
    <col min="5386" max="5630" width="4.875" style="20"/>
    <col min="5631" max="5631" width="4.375" style="20" customWidth="1"/>
    <col min="5632" max="5632" width="5.125" style="20" customWidth="1"/>
    <col min="5633" max="5633" width="4.125" style="20" customWidth="1"/>
    <col min="5634" max="5634" width="28.25" style="20" customWidth="1"/>
    <col min="5635" max="5635" width="5.25" style="20" customWidth="1"/>
    <col min="5636" max="5636" width="4.25" style="20" customWidth="1"/>
    <col min="5637" max="5637" width="0" style="20" hidden="1" customWidth="1"/>
    <col min="5638" max="5638" width="4.875" style="20"/>
    <col min="5639" max="5639" width="5" style="20" customWidth="1"/>
    <col min="5640" max="5640" width="5.125" style="20" customWidth="1"/>
    <col min="5641" max="5641" width="5.375" style="20" customWidth="1"/>
    <col min="5642" max="5886" width="4.875" style="20"/>
    <col min="5887" max="5887" width="4.375" style="20" customWidth="1"/>
    <col min="5888" max="5888" width="5.125" style="20" customWidth="1"/>
    <col min="5889" max="5889" width="4.125" style="20" customWidth="1"/>
    <col min="5890" max="5890" width="28.25" style="20" customWidth="1"/>
    <col min="5891" max="5891" width="5.25" style="20" customWidth="1"/>
    <col min="5892" max="5892" width="4.25" style="20" customWidth="1"/>
    <col min="5893" max="5893" width="0" style="20" hidden="1" customWidth="1"/>
    <col min="5894" max="5894" width="4.875" style="20"/>
    <col min="5895" max="5895" width="5" style="20" customWidth="1"/>
    <col min="5896" max="5896" width="5.125" style="20" customWidth="1"/>
    <col min="5897" max="5897" width="5.375" style="20" customWidth="1"/>
    <col min="5898" max="6142" width="4.875" style="20"/>
    <col min="6143" max="6143" width="4.375" style="20" customWidth="1"/>
    <col min="6144" max="6144" width="5.125" style="20" customWidth="1"/>
    <col min="6145" max="6145" width="4.125" style="20" customWidth="1"/>
    <col min="6146" max="6146" width="28.25" style="20" customWidth="1"/>
    <col min="6147" max="6147" width="5.25" style="20" customWidth="1"/>
    <col min="6148" max="6148" width="4.25" style="20" customWidth="1"/>
    <col min="6149" max="6149" width="0" style="20" hidden="1" customWidth="1"/>
    <col min="6150" max="6150" width="4.875" style="20"/>
    <col min="6151" max="6151" width="5" style="20" customWidth="1"/>
    <col min="6152" max="6152" width="5.125" style="20" customWidth="1"/>
    <col min="6153" max="6153" width="5.375" style="20" customWidth="1"/>
    <col min="6154" max="6398" width="4.875" style="20"/>
    <col min="6399" max="6399" width="4.375" style="20" customWidth="1"/>
    <col min="6400" max="6400" width="5.125" style="20" customWidth="1"/>
    <col min="6401" max="6401" width="4.125" style="20" customWidth="1"/>
    <col min="6402" max="6402" width="28.25" style="20" customWidth="1"/>
    <col min="6403" max="6403" width="5.25" style="20" customWidth="1"/>
    <col min="6404" max="6404" width="4.25" style="20" customWidth="1"/>
    <col min="6405" max="6405" width="0" style="20" hidden="1" customWidth="1"/>
    <col min="6406" max="6406" width="4.875" style="20"/>
    <col min="6407" max="6407" width="5" style="20" customWidth="1"/>
    <col min="6408" max="6408" width="5.125" style="20" customWidth="1"/>
    <col min="6409" max="6409" width="5.375" style="20" customWidth="1"/>
    <col min="6410" max="6654" width="4.875" style="20"/>
    <col min="6655" max="6655" width="4.375" style="20" customWidth="1"/>
    <col min="6656" max="6656" width="5.125" style="20" customWidth="1"/>
    <col min="6657" max="6657" width="4.125" style="20" customWidth="1"/>
    <col min="6658" max="6658" width="28.25" style="20" customWidth="1"/>
    <col min="6659" max="6659" width="5.25" style="20" customWidth="1"/>
    <col min="6660" max="6660" width="4.25" style="20" customWidth="1"/>
    <col min="6661" max="6661" width="0" style="20" hidden="1" customWidth="1"/>
    <col min="6662" max="6662" width="4.875" style="20"/>
    <col min="6663" max="6663" width="5" style="20" customWidth="1"/>
    <col min="6664" max="6664" width="5.125" style="20" customWidth="1"/>
    <col min="6665" max="6665" width="5.375" style="20" customWidth="1"/>
    <col min="6666" max="6910" width="4.875" style="20"/>
    <col min="6911" max="6911" width="4.375" style="20" customWidth="1"/>
    <col min="6912" max="6912" width="5.125" style="20" customWidth="1"/>
    <col min="6913" max="6913" width="4.125" style="20" customWidth="1"/>
    <col min="6914" max="6914" width="28.25" style="20" customWidth="1"/>
    <col min="6915" max="6915" width="5.25" style="20" customWidth="1"/>
    <col min="6916" max="6916" width="4.25" style="20" customWidth="1"/>
    <col min="6917" max="6917" width="0" style="20" hidden="1" customWidth="1"/>
    <col min="6918" max="6918" width="4.875" style="20"/>
    <col min="6919" max="6919" width="5" style="20" customWidth="1"/>
    <col min="6920" max="6920" width="5.125" style="20" customWidth="1"/>
    <col min="6921" max="6921" width="5.375" style="20" customWidth="1"/>
    <col min="6922" max="7166" width="4.875" style="20"/>
    <col min="7167" max="7167" width="4.375" style="20" customWidth="1"/>
    <col min="7168" max="7168" width="5.125" style="20" customWidth="1"/>
    <col min="7169" max="7169" width="4.125" style="20" customWidth="1"/>
    <col min="7170" max="7170" width="28.25" style="20" customWidth="1"/>
    <col min="7171" max="7171" width="5.25" style="20" customWidth="1"/>
    <col min="7172" max="7172" width="4.25" style="20" customWidth="1"/>
    <col min="7173" max="7173" width="0" style="20" hidden="1" customWidth="1"/>
    <col min="7174" max="7174" width="4.875" style="20"/>
    <col min="7175" max="7175" width="5" style="20" customWidth="1"/>
    <col min="7176" max="7176" width="5.125" style="20" customWidth="1"/>
    <col min="7177" max="7177" width="5.375" style="20" customWidth="1"/>
    <col min="7178" max="7422" width="4.875" style="20"/>
    <col min="7423" max="7423" width="4.375" style="20" customWidth="1"/>
    <col min="7424" max="7424" width="5.125" style="20" customWidth="1"/>
    <col min="7425" max="7425" width="4.125" style="20" customWidth="1"/>
    <col min="7426" max="7426" width="28.25" style="20" customWidth="1"/>
    <col min="7427" max="7427" width="5.25" style="20" customWidth="1"/>
    <col min="7428" max="7428" width="4.25" style="20" customWidth="1"/>
    <col min="7429" max="7429" width="0" style="20" hidden="1" customWidth="1"/>
    <col min="7430" max="7430" width="4.875" style="20"/>
    <col min="7431" max="7431" width="5" style="20" customWidth="1"/>
    <col min="7432" max="7432" width="5.125" style="20" customWidth="1"/>
    <col min="7433" max="7433" width="5.375" style="20" customWidth="1"/>
    <col min="7434" max="7678" width="4.875" style="20"/>
    <col min="7679" max="7679" width="4.375" style="20" customWidth="1"/>
    <col min="7680" max="7680" width="5.125" style="20" customWidth="1"/>
    <col min="7681" max="7681" width="4.125" style="20" customWidth="1"/>
    <col min="7682" max="7682" width="28.25" style="20" customWidth="1"/>
    <col min="7683" max="7683" width="5.25" style="20" customWidth="1"/>
    <col min="7684" max="7684" width="4.25" style="20" customWidth="1"/>
    <col min="7685" max="7685" width="0" style="20" hidden="1" customWidth="1"/>
    <col min="7686" max="7686" width="4.875" style="20"/>
    <col min="7687" max="7687" width="5" style="20" customWidth="1"/>
    <col min="7688" max="7688" width="5.125" style="20" customWidth="1"/>
    <col min="7689" max="7689" width="5.375" style="20" customWidth="1"/>
    <col min="7690" max="7934" width="4.875" style="20"/>
    <col min="7935" max="7935" width="4.375" style="20" customWidth="1"/>
    <col min="7936" max="7936" width="5.125" style="20" customWidth="1"/>
    <col min="7937" max="7937" width="4.125" style="20" customWidth="1"/>
    <col min="7938" max="7938" width="28.25" style="20" customWidth="1"/>
    <col min="7939" max="7939" width="5.25" style="20" customWidth="1"/>
    <col min="7940" max="7940" width="4.25" style="20" customWidth="1"/>
    <col min="7941" max="7941" width="0" style="20" hidden="1" customWidth="1"/>
    <col min="7942" max="7942" width="4.875" style="20"/>
    <col min="7943" max="7943" width="5" style="20" customWidth="1"/>
    <col min="7944" max="7944" width="5.125" style="20" customWidth="1"/>
    <col min="7945" max="7945" width="5.375" style="20" customWidth="1"/>
    <col min="7946" max="8190" width="4.875" style="20"/>
    <col min="8191" max="8191" width="4.375" style="20" customWidth="1"/>
    <col min="8192" max="8192" width="5.125" style="20" customWidth="1"/>
    <col min="8193" max="8193" width="4.125" style="20" customWidth="1"/>
    <col min="8194" max="8194" width="28.25" style="20" customWidth="1"/>
    <col min="8195" max="8195" width="5.25" style="20" customWidth="1"/>
    <col min="8196" max="8196" width="4.25" style="20" customWidth="1"/>
    <col min="8197" max="8197" width="0" style="20" hidden="1" customWidth="1"/>
    <col min="8198" max="8198" width="4.875" style="20"/>
    <col min="8199" max="8199" width="5" style="20" customWidth="1"/>
    <col min="8200" max="8200" width="5.125" style="20" customWidth="1"/>
    <col min="8201" max="8201" width="5.375" style="20" customWidth="1"/>
    <col min="8202" max="8446" width="4.875" style="20"/>
    <col min="8447" max="8447" width="4.375" style="20" customWidth="1"/>
    <col min="8448" max="8448" width="5.125" style="20" customWidth="1"/>
    <col min="8449" max="8449" width="4.125" style="20" customWidth="1"/>
    <col min="8450" max="8450" width="28.25" style="20" customWidth="1"/>
    <col min="8451" max="8451" width="5.25" style="20" customWidth="1"/>
    <col min="8452" max="8452" width="4.25" style="20" customWidth="1"/>
    <col min="8453" max="8453" width="0" style="20" hidden="1" customWidth="1"/>
    <col min="8454" max="8454" width="4.875" style="20"/>
    <col min="8455" max="8455" width="5" style="20" customWidth="1"/>
    <col min="8456" max="8456" width="5.125" style="20" customWidth="1"/>
    <col min="8457" max="8457" width="5.375" style="20" customWidth="1"/>
    <col min="8458" max="8702" width="4.875" style="20"/>
    <col min="8703" max="8703" width="4.375" style="20" customWidth="1"/>
    <col min="8704" max="8704" width="5.125" style="20" customWidth="1"/>
    <col min="8705" max="8705" width="4.125" style="20" customWidth="1"/>
    <col min="8706" max="8706" width="28.25" style="20" customWidth="1"/>
    <col min="8707" max="8707" width="5.25" style="20" customWidth="1"/>
    <col min="8708" max="8708" width="4.25" style="20" customWidth="1"/>
    <col min="8709" max="8709" width="0" style="20" hidden="1" customWidth="1"/>
    <col min="8710" max="8710" width="4.875" style="20"/>
    <col min="8711" max="8711" width="5" style="20" customWidth="1"/>
    <col min="8712" max="8712" width="5.125" style="20" customWidth="1"/>
    <col min="8713" max="8713" width="5.375" style="20" customWidth="1"/>
    <col min="8714" max="8958" width="4.875" style="20"/>
    <col min="8959" max="8959" width="4.375" style="20" customWidth="1"/>
    <col min="8960" max="8960" width="5.125" style="20" customWidth="1"/>
    <col min="8961" max="8961" width="4.125" style="20" customWidth="1"/>
    <col min="8962" max="8962" width="28.25" style="20" customWidth="1"/>
    <col min="8963" max="8963" width="5.25" style="20" customWidth="1"/>
    <col min="8964" max="8964" width="4.25" style="20" customWidth="1"/>
    <col min="8965" max="8965" width="0" style="20" hidden="1" customWidth="1"/>
    <col min="8966" max="8966" width="4.875" style="20"/>
    <col min="8967" max="8967" width="5" style="20" customWidth="1"/>
    <col min="8968" max="8968" width="5.125" style="20" customWidth="1"/>
    <col min="8969" max="8969" width="5.375" style="20" customWidth="1"/>
    <col min="8970" max="9214" width="4.875" style="20"/>
    <col min="9215" max="9215" width="4.375" style="20" customWidth="1"/>
    <col min="9216" max="9216" width="5.125" style="20" customWidth="1"/>
    <col min="9217" max="9217" width="4.125" style="20" customWidth="1"/>
    <col min="9218" max="9218" width="28.25" style="20" customWidth="1"/>
    <col min="9219" max="9219" width="5.25" style="20" customWidth="1"/>
    <col min="9220" max="9220" width="4.25" style="20" customWidth="1"/>
    <col min="9221" max="9221" width="0" style="20" hidden="1" customWidth="1"/>
    <col min="9222" max="9222" width="4.875" style="20"/>
    <col min="9223" max="9223" width="5" style="20" customWidth="1"/>
    <col min="9224" max="9224" width="5.125" style="20" customWidth="1"/>
    <col min="9225" max="9225" width="5.375" style="20" customWidth="1"/>
    <col min="9226" max="9470" width="4.875" style="20"/>
    <col min="9471" max="9471" width="4.375" style="20" customWidth="1"/>
    <col min="9472" max="9472" width="5.125" style="20" customWidth="1"/>
    <col min="9473" max="9473" width="4.125" style="20" customWidth="1"/>
    <col min="9474" max="9474" width="28.25" style="20" customWidth="1"/>
    <col min="9475" max="9475" width="5.25" style="20" customWidth="1"/>
    <col min="9476" max="9476" width="4.25" style="20" customWidth="1"/>
    <col min="9477" max="9477" width="0" style="20" hidden="1" customWidth="1"/>
    <col min="9478" max="9478" width="4.875" style="20"/>
    <col min="9479" max="9479" width="5" style="20" customWidth="1"/>
    <col min="9480" max="9480" width="5.125" style="20" customWidth="1"/>
    <col min="9481" max="9481" width="5.375" style="20" customWidth="1"/>
    <col min="9482" max="9726" width="4.875" style="20"/>
    <col min="9727" max="9727" width="4.375" style="20" customWidth="1"/>
    <col min="9728" max="9728" width="5.125" style="20" customWidth="1"/>
    <col min="9729" max="9729" width="4.125" style="20" customWidth="1"/>
    <col min="9730" max="9730" width="28.25" style="20" customWidth="1"/>
    <col min="9731" max="9731" width="5.25" style="20" customWidth="1"/>
    <col min="9732" max="9732" width="4.25" style="20" customWidth="1"/>
    <col min="9733" max="9733" width="0" style="20" hidden="1" customWidth="1"/>
    <col min="9734" max="9734" width="4.875" style="20"/>
    <col min="9735" max="9735" width="5" style="20" customWidth="1"/>
    <col min="9736" max="9736" width="5.125" style="20" customWidth="1"/>
    <col min="9737" max="9737" width="5.375" style="20" customWidth="1"/>
    <col min="9738" max="9982" width="4.875" style="20"/>
    <col min="9983" max="9983" width="4.375" style="20" customWidth="1"/>
    <col min="9984" max="9984" width="5.125" style="20" customWidth="1"/>
    <col min="9985" max="9985" width="4.125" style="20" customWidth="1"/>
    <col min="9986" max="9986" width="28.25" style="20" customWidth="1"/>
    <col min="9987" max="9987" width="5.25" style="20" customWidth="1"/>
    <col min="9988" max="9988" width="4.25" style="20" customWidth="1"/>
    <col min="9989" max="9989" width="0" style="20" hidden="1" customWidth="1"/>
    <col min="9990" max="9990" width="4.875" style="20"/>
    <col min="9991" max="9991" width="5" style="20" customWidth="1"/>
    <col min="9992" max="9992" width="5.125" style="20" customWidth="1"/>
    <col min="9993" max="9993" width="5.375" style="20" customWidth="1"/>
    <col min="9994" max="10238" width="4.875" style="20"/>
    <col min="10239" max="10239" width="4.375" style="20" customWidth="1"/>
    <col min="10240" max="10240" width="5.125" style="20" customWidth="1"/>
    <col min="10241" max="10241" width="4.125" style="20" customWidth="1"/>
    <col min="10242" max="10242" width="28.25" style="20" customWidth="1"/>
    <col min="10243" max="10243" width="5.25" style="20" customWidth="1"/>
    <col min="10244" max="10244" width="4.25" style="20" customWidth="1"/>
    <col min="10245" max="10245" width="0" style="20" hidden="1" customWidth="1"/>
    <col min="10246" max="10246" width="4.875" style="20"/>
    <col min="10247" max="10247" width="5" style="20" customWidth="1"/>
    <col min="10248" max="10248" width="5.125" style="20" customWidth="1"/>
    <col min="10249" max="10249" width="5.375" style="20" customWidth="1"/>
    <col min="10250" max="10494" width="4.875" style="20"/>
    <col min="10495" max="10495" width="4.375" style="20" customWidth="1"/>
    <col min="10496" max="10496" width="5.125" style="20" customWidth="1"/>
    <col min="10497" max="10497" width="4.125" style="20" customWidth="1"/>
    <col min="10498" max="10498" width="28.25" style="20" customWidth="1"/>
    <col min="10499" max="10499" width="5.25" style="20" customWidth="1"/>
    <col min="10500" max="10500" width="4.25" style="20" customWidth="1"/>
    <col min="10501" max="10501" width="0" style="20" hidden="1" customWidth="1"/>
    <col min="10502" max="10502" width="4.875" style="20"/>
    <col min="10503" max="10503" width="5" style="20" customWidth="1"/>
    <col min="10504" max="10504" width="5.125" style="20" customWidth="1"/>
    <col min="10505" max="10505" width="5.375" style="20" customWidth="1"/>
    <col min="10506" max="10750" width="4.875" style="20"/>
    <col min="10751" max="10751" width="4.375" style="20" customWidth="1"/>
    <col min="10752" max="10752" width="5.125" style="20" customWidth="1"/>
    <col min="10753" max="10753" width="4.125" style="20" customWidth="1"/>
    <col min="10754" max="10754" width="28.25" style="20" customWidth="1"/>
    <col min="10755" max="10755" width="5.25" style="20" customWidth="1"/>
    <col min="10756" max="10756" width="4.25" style="20" customWidth="1"/>
    <col min="10757" max="10757" width="0" style="20" hidden="1" customWidth="1"/>
    <col min="10758" max="10758" width="4.875" style="20"/>
    <col min="10759" max="10759" width="5" style="20" customWidth="1"/>
    <col min="10760" max="10760" width="5.125" style="20" customWidth="1"/>
    <col min="10761" max="10761" width="5.375" style="20" customWidth="1"/>
    <col min="10762" max="11006" width="4.875" style="20"/>
    <col min="11007" max="11007" width="4.375" style="20" customWidth="1"/>
    <col min="11008" max="11008" width="5.125" style="20" customWidth="1"/>
    <col min="11009" max="11009" width="4.125" style="20" customWidth="1"/>
    <col min="11010" max="11010" width="28.25" style="20" customWidth="1"/>
    <col min="11011" max="11011" width="5.25" style="20" customWidth="1"/>
    <col min="11012" max="11012" width="4.25" style="20" customWidth="1"/>
    <col min="11013" max="11013" width="0" style="20" hidden="1" customWidth="1"/>
    <col min="11014" max="11014" width="4.875" style="20"/>
    <col min="11015" max="11015" width="5" style="20" customWidth="1"/>
    <col min="11016" max="11016" width="5.125" style="20" customWidth="1"/>
    <col min="11017" max="11017" width="5.375" style="20" customWidth="1"/>
    <col min="11018" max="11262" width="4.875" style="20"/>
    <col min="11263" max="11263" width="4.375" style="20" customWidth="1"/>
    <col min="11264" max="11264" width="5.125" style="20" customWidth="1"/>
    <col min="11265" max="11265" width="4.125" style="20" customWidth="1"/>
    <col min="11266" max="11266" width="28.25" style="20" customWidth="1"/>
    <col min="11267" max="11267" width="5.25" style="20" customWidth="1"/>
    <col min="11268" max="11268" width="4.25" style="20" customWidth="1"/>
    <col min="11269" max="11269" width="0" style="20" hidden="1" customWidth="1"/>
    <col min="11270" max="11270" width="4.875" style="20"/>
    <col min="11271" max="11271" width="5" style="20" customWidth="1"/>
    <col min="11272" max="11272" width="5.125" style="20" customWidth="1"/>
    <col min="11273" max="11273" width="5.375" style="20" customWidth="1"/>
    <col min="11274" max="11518" width="4.875" style="20"/>
    <col min="11519" max="11519" width="4.375" style="20" customWidth="1"/>
    <col min="11520" max="11520" width="5.125" style="20" customWidth="1"/>
    <col min="11521" max="11521" width="4.125" style="20" customWidth="1"/>
    <col min="11522" max="11522" width="28.25" style="20" customWidth="1"/>
    <col min="11523" max="11523" width="5.25" style="20" customWidth="1"/>
    <col min="11524" max="11524" width="4.25" style="20" customWidth="1"/>
    <col min="11525" max="11525" width="0" style="20" hidden="1" customWidth="1"/>
    <col min="11526" max="11526" width="4.875" style="20"/>
    <col min="11527" max="11527" width="5" style="20" customWidth="1"/>
    <col min="11528" max="11528" width="5.125" style="20" customWidth="1"/>
    <col min="11529" max="11529" width="5.375" style="20" customWidth="1"/>
    <col min="11530" max="11774" width="4.875" style="20"/>
    <col min="11775" max="11775" width="4.375" style="20" customWidth="1"/>
    <col min="11776" max="11776" width="5.125" style="20" customWidth="1"/>
    <col min="11777" max="11777" width="4.125" style="20" customWidth="1"/>
    <col min="11778" max="11778" width="28.25" style="20" customWidth="1"/>
    <col min="11779" max="11779" width="5.25" style="20" customWidth="1"/>
    <col min="11780" max="11780" width="4.25" style="20" customWidth="1"/>
    <col min="11781" max="11781" width="0" style="20" hidden="1" customWidth="1"/>
    <col min="11782" max="11782" width="4.875" style="20"/>
    <col min="11783" max="11783" width="5" style="20" customWidth="1"/>
    <col min="11784" max="11784" width="5.125" style="20" customWidth="1"/>
    <col min="11785" max="11785" width="5.375" style="20" customWidth="1"/>
    <col min="11786" max="12030" width="4.875" style="20"/>
    <col min="12031" max="12031" width="4.375" style="20" customWidth="1"/>
    <col min="12032" max="12032" width="5.125" style="20" customWidth="1"/>
    <col min="12033" max="12033" width="4.125" style="20" customWidth="1"/>
    <col min="12034" max="12034" width="28.25" style="20" customWidth="1"/>
    <col min="12035" max="12035" width="5.25" style="20" customWidth="1"/>
    <col min="12036" max="12036" width="4.25" style="20" customWidth="1"/>
    <col min="12037" max="12037" width="0" style="20" hidden="1" customWidth="1"/>
    <col min="12038" max="12038" width="4.875" style="20"/>
    <col min="12039" max="12039" width="5" style="20" customWidth="1"/>
    <col min="12040" max="12040" width="5.125" style="20" customWidth="1"/>
    <col min="12041" max="12041" width="5.375" style="20" customWidth="1"/>
    <col min="12042" max="12286" width="4.875" style="20"/>
    <col min="12287" max="12287" width="4.375" style="20" customWidth="1"/>
    <col min="12288" max="12288" width="5.125" style="20" customWidth="1"/>
    <col min="12289" max="12289" width="4.125" style="20" customWidth="1"/>
    <col min="12290" max="12290" width="28.25" style="20" customWidth="1"/>
    <col min="12291" max="12291" width="5.25" style="20" customWidth="1"/>
    <col min="12292" max="12292" width="4.25" style="20" customWidth="1"/>
    <col min="12293" max="12293" width="0" style="20" hidden="1" customWidth="1"/>
    <col min="12294" max="12294" width="4.875" style="20"/>
    <col min="12295" max="12295" width="5" style="20" customWidth="1"/>
    <col min="12296" max="12296" width="5.125" style="20" customWidth="1"/>
    <col min="12297" max="12297" width="5.375" style="20" customWidth="1"/>
    <col min="12298" max="12542" width="4.875" style="20"/>
    <col min="12543" max="12543" width="4.375" style="20" customWidth="1"/>
    <col min="12544" max="12544" width="5.125" style="20" customWidth="1"/>
    <col min="12545" max="12545" width="4.125" style="20" customWidth="1"/>
    <col min="12546" max="12546" width="28.25" style="20" customWidth="1"/>
    <col min="12547" max="12547" width="5.25" style="20" customWidth="1"/>
    <col min="12548" max="12548" width="4.25" style="20" customWidth="1"/>
    <col min="12549" max="12549" width="0" style="20" hidden="1" customWidth="1"/>
    <col min="12550" max="12550" width="4.875" style="20"/>
    <col min="12551" max="12551" width="5" style="20" customWidth="1"/>
    <col min="12552" max="12552" width="5.125" style="20" customWidth="1"/>
    <col min="12553" max="12553" width="5.375" style="20" customWidth="1"/>
    <col min="12554" max="12798" width="4.875" style="20"/>
    <col min="12799" max="12799" width="4.375" style="20" customWidth="1"/>
    <col min="12800" max="12800" width="5.125" style="20" customWidth="1"/>
    <col min="12801" max="12801" width="4.125" style="20" customWidth="1"/>
    <col min="12802" max="12802" width="28.25" style="20" customWidth="1"/>
    <col min="12803" max="12803" width="5.25" style="20" customWidth="1"/>
    <col min="12804" max="12804" width="4.25" style="20" customWidth="1"/>
    <col min="12805" max="12805" width="0" style="20" hidden="1" customWidth="1"/>
    <col min="12806" max="12806" width="4.875" style="20"/>
    <col min="12807" max="12807" width="5" style="20" customWidth="1"/>
    <col min="12808" max="12808" width="5.125" style="20" customWidth="1"/>
    <col min="12809" max="12809" width="5.375" style="20" customWidth="1"/>
    <col min="12810" max="13054" width="4.875" style="20"/>
    <col min="13055" max="13055" width="4.375" style="20" customWidth="1"/>
    <col min="13056" max="13056" width="5.125" style="20" customWidth="1"/>
    <col min="13057" max="13057" width="4.125" style="20" customWidth="1"/>
    <col min="13058" max="13058" width="28.25" style="20" customWidth="1"/>
    <col min="13059" max="13059" width="5.25" style="20" customWidth="1"/>
    <col min="13060" max="13060" width="4.25" style="20" customWidth="1"/>
    <col min="13061" max="13061" width="0" style="20" hidden="1" customWidth="1"/>
    <col min="13062" max="13062" width="4.875" style="20"/>
    <col min="13063" max="13063" width="5" style="20" customWidth="1"/>
    <col min="13064" max="13064" width="5.125" style="20" customWidth="1"/>
    <col min="13065" max="13065" width="5.375" style="20" customWidth="1"/>
    <col min="13066" max="13310" width="4.875" style="20"/>
    <col min="13311" max="13311" width="4.375" style="20" customWidth="1"/>
    <col min="13312" max="13312" width="5.125" style="20" customWidth="1"/>
    <col min="13313" max="13313" width="4.125" style="20" customWidth="1"/>
    <col min="13314" max="13314" width="28.25" style="20" customWidth="1"/>
    <col min="13315" max="13315" width="5.25" style="20" customWidth="1"/>
    <col min="13316" max="13316" width="4.25" style="20" customWidth="1"/>
    <col min="13317" max="13317" width="0" style="20" hidden="1" customWidth="1"/>
    <col min="13318" max="13318" width="4.875" style="20"/>
    <col min="13319" max="13319" width="5" style="20" customWidth="1"/>
    <col min="13320" max="13320" width="5.125" style="20" customWidth="1"/>
    <col min="13321" max="13321" width="5.375" style="20" customWidth="1"/>
    <col min="13322" max="13566" width="4.875" style="20"/>
    <col min="13567" max="13567" width="4.375" style="20" customWidth="1"/>
    <col min="13568" max="13568" width="5.125" style="20" customWidth="1"/>
    <col min="13569" max="13569" width="4.125" style="20" customWidth="1"/>
    <col min="13570" max="13570" width="28.25" style="20" customWidth="1"/>
    <col min="13571" max="13571" width="5.25" style="20" customWidth="1"/>
    <col min="13572" max="13572" width="4.25" style="20" customWidth="1"/>
    <col min="13573" max="13573" width="0" style="20" hidden="1" customWidth="1"/>
    <col min="13574" max="13574" width="4.875" style="20"/>
    <col min="13575" max="13575" width="5" style="20" customWidth="1"/>
    <col min="13576" max="13576" width="5.125" style="20" customWidth="1"/>
    <col min="13577" max="13577" width="5.375" style="20" customWidth="1"/>
    <col min="13578" max="13822" width="4.875" style="20"/>
    <col min="13823" max="13823" width="4.375" style="20" customWidth="1"/>
    <col min="13824" max="13824" width="5.125" style="20" customWidth="1"/>
    <col min="13825" max="13825" width="4.125" style="20" customWidth="1"/>
    <col min="13826" max="13826" width="28.25" style="20" customWidth="1"/>
    <col min="13827" max="13827" width="5.25" style="20" customWidth="1"/>
    <col min="13828" max="13828" width="4.25" style="20" customWidth="1"/>
    <col min="13829" max="13829" width="0" style="20" hidden="1" customWidth="1"/>
    <col min="13830" max="13830" width="4.875" style="20"/>
    <col min="13831" max="13831" width="5" style="20" customWidth="1"/>
    <col min="13832" max="13832" width="5.125" style="20" customWidth="1"/>
    <col min="13833" max="13833" width="5.375" style="20" customWidth="1"/>
    <col min="13834" max="14078" width="4.875" style="20"/>
    <col min="14079" max="14079" width="4.375" style="20" customWidth="1"/>
    <col min="14080" max="14080" width="5.125" style="20" customWidth="1"/>
    <col min="14081" max="14081" width="4.125" style="20" customWidth="1"/>
    <col min="14082" max="14082" width="28.25" style="20" customWidth="1"/>
    <col min="14083" max="14083" width="5.25" style="20" customWidth="1"/>
    <col min="14084" max="14084" width="4.25" style="20" customWidth="1"/>
    <col min="14085" max="14085" width="0" style="20" hidden="1" customWidth="1"/>
    <col min="14086" max="14086" width="4.875" style="20"/>
    <col min="14087" max="14087" width="5" style="20" customWidth="1"/>
    <col min="14088" max="14088" width="5.125" style="20" customWidth="1"/>
    <col min="14089" max="14089" width="5.375" style="20" customWidth="1"/>
    <col min="14090" max="14334" width="4.875" style="20"/>
    <col min="14335" max="14335" width="4.375" style="20" customWidth="1"/>
    <col min="14336" max="14336" width="5.125" style="20" customWidth="1"/>
    <col min="14337" max="14337" width="4.125" style="20" customWidth="1"/>
    <col min="14338" max="14338" width="28.25" style="20" customWidth="1"/>
    <col min="14339" max="14339" width="5.25" style="20" customWidth="1"/>
    <col min="14340" max="14340" width="4.25" style="20" customWidth="1"/>
    <col min="14341" max="14341" width="0" style="20" hidden="1" customWidth="1"/>
    <col min="14342" max="14342" width="4.875" style="20"/>
    <col min="14343" max="14343" width="5" style="20" customWidth="1"/>
    <col min="14344" max="14344" width="5.125" style="20" customWidth="1"/>
    <col min="14345" max="14345" width="5.375" style="20" customWidth="1"/>
    <col min="14346" max="14590" width="4.875" style="20"/>
    <col min="14591" max="14591" width="4.375" style="20" customWidth="1"/>
    <col min="14592" max="14592" width="5.125" style="20" customWidth="1"/>
    <col min="14593" max="14593" width="4.125" style="20" customWidth="1"/>
    <col min="14594" max="14594" width="28.25" style="20" customWidth="1"/>
    <col min="14595" max="14595" width="5.25" style="20" customWidth="1"/>
    <col min="14596" max="14596" width="4.25" style="20" customWidth="1"/>
    <col min="14597" max="14597" width="0" style="20" hidden="1" customWidth="1"/>
    <col min="14598" max="14598" width="4.875" style="20"/>
    <col min="14599" max="14599" width="5" style="20" customWidth="1"/>
    <col min="14600" max="14600" width="5.125" style="20" customWidth="1"/>
    <col min="14601" max="14601" width="5.375" style="20" customWidth="1"/>
    <col min="14602" max="14846" width="4.875" style="20"/>
    <col min="14847" max="14847" width="4.375" style="20" customWidth="1"/>
    <col min="14848" max="14848" width="5.125" style="20" customWidth="1"/>
    <col min="14849" max="14849" width="4.125" style="20" customWidth="1"/>
    <col min="14850" max="14850" width="28.25" style="20" customWidth="1"/>
    <col min="14851" max="14851" width="5.25" style="20" customWidth="1"/>
    <col min="14852" max="14852" width="4.25" style="20" customWidth="1"/>
    <col min="14853" max="14853" width="0" style="20" hidden="1" customWidth="1"/>
    <col min="14854" max="14854" width="4.875" style="20"/>
    <col min="14855" max="14855" width="5" style="20" customWidth="1"/>
    <col min="14856" max="14856" width="5.125" style="20" customWidth="1"/>
    <col min="14857" max="14857" width="5.375" style="20" customWidth="1"/>
    <col min="14858" max="15102" width="4.875" style="20"/>
    <col min="15103" max="15103" width="4.375" style="20" customWidth="1"/>
    <col min="15104" max="15104" width="5.125" style="20" customWidth="1"/>
    <col min="15105" max="15105" width="4.125" style="20" customWidth="1"/>
    <col min="15106" max="15106" width="28.25" style="20" customWidth="1"/>
    <col min="15107" max="15107" width="5.25" style="20" customWidth="1"/>
    <col min="15108" max="15108" width="4.25" style="20" customWidth="1"/>
    <col min="15109" max="15109" width="0" style="20" hidden="1" customWidth="1"/>
    <col min="15110" max="15110" width="4.875" style="20"/>
    <col min="15111" max="15111" width="5" style="20" customWidth="1"/>
    <col min="15112" max="15112" width="5.125" style="20" customWidth="1"/>
    <col min="15113" max="15113" width="5.375" style="20" customWidth="1"/>
    <col min="15114" max="15358" width="4.875" style="20"/>
    <col min="15359" max="15359" width="4.375" style="20" customWidth="1"/>
    <col min="15360" max="15360" width="5.125" style="20" customWidth="1"/>
    <col min="15361" max="15361" width="4.125" style="20" customWidth="1"/>
    <col min="15362" max="15362" width="28.25" style="20" customWidth="1"/>
    <col min="15363" max="15363" width="5.25" style="20" customWidth="1"/>
    <col min="15364" max="15364" width="4.25" style="20" customWidth="1"/>
    <col min="15365" max="15365" width="0" style="20" hidden="1" customWidth="1"/>
    <col min="15366" max="15366" width="4.875" style="20"/>
    <col min="15367" max="15367" width="5" style="20" customWidth="1"/>
    <col min="15368" max="15368" width="5.125" style="20" customWidth="1"/>
    <col min="15369" max="15369" width="5.375" style="20" customWidth="1"/>
    <col min="15370" max="15614" width="4.875" style="20"/>
    <col min="15615" max="15615" width="4.375" style="20" customWidth="1"/>
    <col min="15616" max="15616" width="5.125" style="20" customWidth="1"/>
    <col min="15617" max="15617" width="4.125" style="20" customWidth="1"/>
    <col min="15618" max="15618" width="28.25" style="20" customWidth="1"/>
    <col min="15619" max="15619" width="5.25" style="20" customWidth="1"/>
    <col min="15620" max="15620" width="4.25" style="20" customWidth="1"/>
    <col min="15621" max="15621" width="0" style="20" hidden="1" customWidth="1"/>
    <col min="15622" max="15622" width="4.875" style="20"/>
    <col min="15623" max="15623" width="5" style="20" customWidth="1"/>
    <col min="15624" max="15624" width="5.125" style="20" customWidth="1"/>
    <col min="15625" max="15625" width="5.375" style="20" customWidth="1"/>
    <col min="15626" max="15870" width="4.875" style="20"/>
    <col min="15871" max="15871" width="4.375" style="20" customWidth="1"/>
    <col min="15872" max="15872" width="5.125" style="20" customWidth="1"/>
    <col min="15873" max="15873" width="4.125" style="20" customWidth="1"/>
    <col min="15874" max="15874" width="28.25" style="20" customWidth="1"/>
    <col min="15875" max="15875" width="5.25" style="20" customWidth="1"/>
    <col min="15876" max="15876" width="4.25" style="20" customWidth="1"/>
    <col min="15877" max="15877" width="0" style="20" hidden="1" customWidth="1"/>
    <col min="15878" max="15878" width="4.875" style="20"/>
    <col min="15879" max="15879" width="5" style="20" customWidth="1"/>
    <col min="15880" max="15880" width="5.125" style="20" customWidth="1"/>
    <col min="15881" max="15881" width="5.375" style="20" customWidth="1"/>
    <col min="15882" max="16126" width="4.875" style="20"/>
    <col min="16127" max="16127" width="4.375" style="20" customWidth="1"/>
    <col min="16128" max="16128" width="5.125" style="20" customWidth="1"/>
    <col min="16129" max="16129" width="4.125" style="20" customWidth="1"/>
    <col min="16130" max="16130" width="28.25" style="20" customWidth="1"/>
    <col min="16131" max="16131" width="5.25" style="20" customWidth="1"/>
    <col min="16132" max="16132" width="4.25" style="20" customWidth="1"/>
    <col min="16133" max="16133" width="0" style="20" hidden="1" customWidth="1"/>
    <col min="16134" max="16134" width="4.875" style="20"/>
    <col min="16135" max="16135" width="5" style="20" customWidth="1"/>
    <col min="16136" max="16136" width="5.125" style="20" customWidth="1"/>
    <col min="16137" max="16137" width="5.375" style="20" customWidth="1"/>
    <col min="16138" max="16384" width="4.875" style="20"/>
  </cols>
  <sheetData>
    <row r="1" spans="1:10" ht="29.25" customHeight="1" x14ac:dyDescent="0.2">
      <c r="A1" s="443" t="s">
        <v>704</v>
      </c>
      <c r="B1" s="444"/>
      <c r="C1" s="444"/>
      <c r="D1" s="444"/>
      <c r="E1" s="444"/>
      <c r="F1" s="444"/>
      <c r="G1" s="444"/>
      <c r="H1" s="444"/>
      <c r="I1" s="445"/>
    </row>
    <row r="2" spans="1:10" ht="22.5" customHeight="1" x14ac:dyDescent="0.2">
      <c r="A2" s="441" t="s">
        <v>81</v>
      </c>
      <c r="B2" s="441" t="s">
        <v>205</v>
      </c>
      <c r="C2" s="441" t="s">
        <v>82</v>
      </c>
      <c r="D2" s="441" t="s">
        <v>2</v>
      </c>
      <c r="E2" s="441" t="s">
        <v>630</v>
      </c>
      <c r="F2" s="442" t="s">
        <v>595</v>
      </c>
      <c r="G2" s="442"/>
      <c r="H2" s="442"/>
      <c r="I2" s="442" t="s">
        <v>3</v>
      </c>
    </row>
    <row r="3" spans="1:10" ht="22.5" customHeight="1" x14ac:dyDescent="0.2">
      <c r="A3" s="441"/>
      <c r="B3" s="441"/>
      <c r="C3" s="441"/>
      <c r="D3" s="441"/>
      <c r="E3" s="441"/>
      <c r="F3" s="22" t="s">
        <v>521</v>
      </c>
      <c r="G3" s="22" t="s">
        <v>10</v>
      </c>
      <c r="H3" s="22" t="s">
        <v>11</v>
      </c>
      <c r="I3" s="442"/>
    </row>
    <row r="4" spans="1:10" ht="15.75" customHeight="1" x14ac:dyDescent="0.2">
      <c r="A4" s="441" t="s">
        <v>117</v>
      </c>
      <c r="B4" s="382" t="s">
        <v>632</v>
      </c>
      <c r="C4" s="5">
        <v>1</v>
      </c>
      <c r="D4" s="23" t="s">
        <v>596</v>
      </c>
      <c r="E4" s="24">
        <v>1</v>
      </c>
      <c r="F4" s="7">
        <v>24</v>
      </c>
      <c r="G4" s="7">
        <v>24</v>
      </c>
      <c r="H4" s="5"/>
      <c r="I4" s="5">
        <v>1.5</v>
      </c>
    </row>
    <row r="5" spans="1:10" ht="15.75" customHeight="1" x14ac:dyDescent="0.2">
      <c r="A5" s="441"/>
      <c r="B5" s="382"/>
      <c r="C5" s="5">
        <v>2</v>
      </c>
      <c r="D5" s="25" t="s">
        <v>597</v>
      </c>
      <c r="E5" s="22">
        <v>1</v>
      </c>
      <c r="F5" s="26">
        <v>22</v>
      </c>
      <c r="G5" s="26">
        <v>22</v>
      </c>
      <c r="H5" s="22"/>
      <c r="I5" s="22">
        <v>1.5</v>
      </c>
    </row>
    <row r="6" spans="1:10" ht="15.75" customHeight="1" x14ac:dyDescent="0.2">
      <c r="A6" s="441"/>
      <c r="B6" s="382"/>
      <c r="C6" s="5">
        <v>3</v>
      </c>
      <c r="D6" s="25" t="s">
        <v>20</v>
      </c>
      <c r="E6" s="24">
        <v>1</v>
      </c>
      <c r="F6" s="7">
        <v>18</v>
      </c>
      <c r="G6" s="7">
        <v>16</v>
      </c>
      <c r="H6" s="5">
        <v>2</v>
      </c>
      <c r="I6" s="5">
        <v>1</v>
      </c>
      <c r="J6" s="21"/>
    </row>
    <row r="7" spans="1:10" ht="15.75" customHeight="1" x14ac:dyDescent="0.2">
      <c r="A7" s="441"/>
      <c r="B7" s="382"/>
      <c r="C7" s="5">
        <v>4</v>
      </c>
      <c r="D7" s="25" t="s">
        <v>598</v>
      </c>
      <c r="E7" s="22">
        <v>1</v>
      </c>
      <c r="F7" s="26">
        <v>36</v>
      </c>
      <c r="G7" s="26">
        <v>18</v>
      </c>
      <c r="H7" s="22">
        <v>18</v>
      </c>
      <c r="I7" s="22">
        <v>2</v>
      </c>
    </row>
    <row r="8" spans="1:10" ht="15.75" customHeight="1" x14ac:dyDescent="0.2">
      <c r="A8" s="441"/>
      <c r="B8" s="382"/>
      <c r="C8" s="5">
        <v>5</v>
      </c>
      <c r="D8" s="25" t="s">
        <v>599</v>
      </c>
      <c r="E8" s="24">
        <v>1</v>
      </c>
      <c r="F8" s="7">
        <v>36</v>
      </c>
      <c r="G8" s="7">
        <v>4</v>
      </c>
      <c r="H8" s="5">
        <v>32</v>
      </c>
      <c r="I8" s="5">
        <v>2</v>
      </c>
    </row>
    <row r="9" spans="1:10" ht="15.75" customHeight="1" x14ac:dyDescent="0.2">
      <c r="A9" s="441"/>
      <c r="B9" s="382"/>
      <c r="C9" s="5">
        <v>6</v>
      </c>
      <c r="D9" s="25" t="s">
        <v>40</v>
      </c>
      <c r="E9" s="22">
        <v>1</v>
      </c>
      <c r="F9" s="26">
        <v>72</v>
      </c>
      <c r="G9" s="26">
        <v>36</v>
      </c>
      <c r="H9" s="22">
        <v>36</v>
      </c>
      <c r="I9" s="22">
        <v>4</v>
      </c>
    </row>
    <row r="10" spans="1:10" ht="15.75" customHeight="1" x14ac:dyDescent="0.2">
      <c r="A10" s="441"/>
      <c r="B10" s="382"/>
      <c r="C10" s="5">
        <v>7</v>
      </c>
      <c r="D10" s="25" t="s">
        <v>600</v>
      </c>
      <c r="E10" s="22">
        <v>2</v>
      </c>
      <c r="F10" s="26">
        <v>36</v>
      </c>
      <c r="G10" s="26">
        <v>36</v>
      </c>
      <c r="H10" s="22">
        <v>0</v>
      </c>
      <c r="I10" s="22">
        <v>2</v>
      </c>
    </row>
    <row r="11" spans="1:10" ht="15.75" customHeight="1" x14ac:dyDescent="0.2">
      <c r="A11" s="441"/>
      <c r="B11" s="382"/>
      <c r="C11" s="5">
        <v>8</v>
      </c>
      <c r="D11" s="25" t="s">
        <v>13</v>
      </c>
      <c r="E11" s="22">
        <v>2</v>
      </c>
      <c r="F11" s="26">
        <v>48</v>
      </c>
      <c r="G11" s="26">
        <v>40</v>
      </c>
      <c r="H11" s="22">
        <v>8</v>
      </c>
      <c r="I11" s="22">
        <v>3</v>
      </c>
    </row>
    <row r="12" spans="1:10" ht="15.75" customHeight="1" x14ac:dyDescent="0.2">
      <c r="A12" s="441"/>
      <c r="B12" s="382"/>
      <c r="C12" s="5">
        <v>9</v>
      </c>
      <c r="D12" s="25" t="s">
        <v>601</v>
      </c>
      <c r="E12" s="22">
        <v>2</v>
      </c>
      <c r="F12" s="26">
        <v>72</v>
      </c>
      <c r="G12" s="26">
        <v>18</v>
      </c>
      <c r="H12" s="22">
        <v>54</v>
      </c>
      <c r="I12" s="22">
        <v>4</v>
      </c>
    </row>
    <row r="13" spans="1:10" ht="15.75" customHeight="1" x14ac:dyDescent="0.2">
      <c r="A13" s="441"/>
      <c r="B13" s="382"/>
      <c r="C13" s="5">
        <v>10</v>
      </c>
      <c r="D13" s="25" t="s">
        <v>602</v>
      </c>
      <c r="E13" s="22">
        <v>2</v>
      </c>
      <c r="F13" s="26">
        <v>72</v>
      </c>
      <c r="G13" s="26">
        <v>36</v>
      </c>
      <c r="H13" s="22">
        <v>36</v>
      </c>
      <c r="I13" s="22">
        <v>4</v>
      </c>
    </row>
    <row r="14" spans="1:10" ht="15.75" customHeight="1" x14ac:dyDescent="0.2">
      <c r="A14" s="441"/>
      <c r="B14" s="382"/>
      <c r="C14" s="5">
        <v>11</v>
      </c>
      <c r="D14" s="25" t="s">
        <v>603</v>
      </c>
      <c r="E14" s="22">
        <v>2</v>
      </c>
      <c r="F14" s="26">
        <v>29</v>
      </c>
      <c r="G14" s="26">
        <v>29</v>
      </c>
      <c r="H14" s="22"/>
      <c r="I14" s="22">
        <v>1.5</v>
      </c>
    </row>
    <row r="15" spans="1:10" ht="15.75" customHeight="1" x14ac:dyDescent="0.2">
      <c r="A15" s="441"/>
      <c r="B15" s="382"/>
      <c r="C15" s="5">
        <v>12</v>
      </c>
      <c r="D15" s="25" t="s">
        <v>604</v>
      </c>
      <c r="E15" s="22">
        <v>2</v>
      </c>
      <c r="F15" s="26">
        <v>24</v>
      </c>
      <c r="G15" s="26">
        <v>24</v>
      </c>
      <c r="H15" s="22"/>
      <c r="I15" s="22">
        <v>1.5</v>
      </c>
    </row>
    <row r="16" spans="1:10" ht="15.75" customHeight="1" x14ac:dyDescent="0.2">
      <c r="A16" s="441"/>
      <c r="B16" s="382"/>
      <c r="C16" s="5">
        <v>13</v>
      </c>
      <c r="D16" s="25" t="s">
        <v>605</v>
      </c>
      <c r="E16" s="22">
        <v>2</v>
      </c>
      <c r="F16" s="22">
        <v>36</v>
      </c>
      <c r="G16" s="22">
        <v>4</v>
      </c>
      <c r="H16" s="22">
        <v>32</v>
      </c>
      <c r="I16" s="22">
        <v>2</v>
      </c>
    </row>
    <row r="17" spans="1:9" ht="15.75" customHeight="1" x14ac:dyDescent="0.2">
      <c r="A17" s="441"/>
      <c r="B17" s="382"/>
      <c r="C17" s="5">
        <v>14</v>
      </c>
      <c r="D17" s="25" t="s">
        <v>103</v>
      </c>
      <c r="E17" s="22">
        <v>3</v>
      </c>
      <c r="F17" s="26">
        <v>72</v>
      </c>
      <c r="G17" s="26">
        <v>64</v>
      </c>
      <c r="H17" s="22">
        <v>8</v>
      </c>
      <c r="I17" s="22">
        <v>4</v>
      </c>
    </row>
    <row r="18" spans="1:9" ht="15.75" customHeight="1" x14ac:dyDescent="0.2">
      <c r="A18" s="441"/>
      <c r="B18" s="382"/>
      <c r="C18" s="5">
        <v>15</v>
      </c>
      <c r="D18" s="25" t="s">
        <v>606</v>
      </c>
      <c r="E18" s="22">
        <v>3</v>
      </c>
      <c r="F18" s="26">
        <v>36</v>
      </c>
      <c r="G18" s="26">
        <v>4</v>
      </c>
      <c r="H18" s="22">
        <v>32</v>
      </c>
      <c r="I18" s="22">
        <v>2</v>
      </c>
    </row>
    <row r="19" spans="1:9" ht="15.75" customHeight="1" x14ac:dyDescent="0.2">
      <c r="A19" s="441"/>
      <c r="B19" s="382"/>
      <c r="C19" s="449" t="s">
        <v>41</v>
      </c>
      <c r="D19" s="449"/>
      <c r="E19" s="27"/>
      <c r="F19" s="27">
        <f>SUM(F4:F18)</f>
        <v>633</v>
      </c>
      <c r="G19" s="27">
        <f>SUM(G4:G18)</f>
        <v>375</v>
      </c>
      <c r="H19" s="27">
        <f>SUM(H4:H18)</f>
        <v>258</v>
      </c>
      <c r="I19" s="27">
        <f>SUM(I4:I18)</f>
        <v>36</v>
      </c>
    </row>
    <row r="20" spans="1:9" ht="15.75" customHeight="1" x14ac:dyDescent="0.2">
      <c r="A20" s="441"/>
      <c r="B20" s="371" t="s">
        <v>633</v>
      </c>
      <c r="C20" s="28">
        <v>1</v>
      </c>
      <c r="D20" s="8" t="s">
        <v>675</v>
      </c>
      <c r="E20" s="22">
        <v>1</v>
      </c>
      <c r="F20" s="22">
        <v>60</v>
      </c>
      <c r="G20" s="22">
        <v>36</v>
      </c>
      <c r="H20" s="22">
        <v>24</v>
      </c>
      <c r="I20" s="22">
        <v>3.5</v>
      </c>
    </row>
    <row r="21" spans="1:9" ht="15.75" customHeight="1" x14ac:dyDescent="0.2">
      <c r="A21" s="441"/>
      <c r="B21" s="372"/>
      <c r="C21" s="28">
        <v>2</v>
      </c>
      <c r="D21" s="29" t="s">
        <v>676</v>
      </c>
      <c r="E21" s="24">
        <v>1</v>
      </c>
      <c r="F21" s="22">
        <v>60</v>
      </c>
      <c r="G21" s="22">
        <v>34</v>
      </c>
      <c r="H21" s="22">
        <v>26</v>
      </c>
      <c r="I21" s="22">
        <v>3.5</v>
      </c>
    </row>
    <row r="22" spans="1:9" ht="15.75" customHeight="1" x14ac:dyDescent="0.2">
      <c r="A22" s="441"/>
      <c r="B22" s="372"/>
      <c r="C22" s="28">
        <v>3</v>
      </c>
      <c r="D22" s="8" t="s">
        <v>677</v>
      </c>
      <c r="E22" s="22">
        <v>1</v>
      </c>
      <c r="F22" s="22">
        <v>60</v>
      </c>
      <c r="G22" s="22">
        <v>42</v>
      </c>
      <c r="H22" s="22">
        <v>18</v>
      </c>
      <c r="I22" s="22">
        <v>3.5</v>
      </c>
    </row>
    <row r="23" spans="1:9" ht="15.75" customHeight="1" x14ac:dyDescent="0.2">
      <c r="A23" s="441"/>
      <c r="B23" s="372"/>
      <c r="C23" s="28">
        <v>4</v>
      </c>
      <c r="D23" s="29" t="s">
        <v>608</v>
      </c>
      <c r="E23" s="22">
        <v>2</v>
      </c>
      <c r="F23" s="22">
        <v>36</v>
      </c>
      <c r="G23" s="22">
        <v>18</v>
      </c>
      <c r="H23" s="22">
        <v>18</v>
      </c>
      <c r="I23" s="22">
        <v>2</v>
      </c>
    </row>
    <row r="24" spans="1:9" ht="15.75" customHeight="1" x14ac:dyDescent="0.2">
      <c r="A24" s="441"/>
      <c r="B24" s="372"/>
      <c r="C24" s="28">
        <v>5</v>
      </c>
      <c r="D24" s="8" t="s">
        <v>678</v>
      </c>
      <c r="E24" s="24">
        <v>2</v>
      </c>
      <c r="F24" s="22">
        <v>72</v>
      </c>
      <c r="G24" s="22">
        <v>48</v>
      </c>
      <c r="H24" s="22">
        <v>24</v>
      </c>
      <c r="I24" s="22">
        <v>4</v>
      </c>
    </row>
    <row r="25" spans="1:9" ht="15.75" customHeight="1" x14ac:dyDescent="0.2">
      <c r="A25" s="441"/>
      <c r="B25" s="372"/>
      <c r="C25" s="28">
        <v>6</v>
      </c>
      <c r="D25" s="29" t="s">
        <v>679</v>
      </c>
      <c r="E25" s="22">
        <v>2</v>
      </c>
      <c r="F25" s="22">
        <v>72</v>
      </c>
      <c r="G25" s="22">
        <v>52</v>
      </c>
      <c r="H25" s="22">
        <v>20</v>
      </c>
      <c r="I25" s="22">
        <v>4</v>
      </c>
    </row>
    <row r="26" spans="1:9" ht="15.75" customHeight="1" x14ac:dyDescent="0.2">
      <c r="A26" s="441"/>
      <c r="B26" s="372"/>
      <c r="C26" s="28">
        <v>7</v>
      </c>
      <c r="D26" s="29" t="s">
        <v>680</v>
      </c>
      <c r="E26" s="24">
        <v>2</v>
      </c>
      <c r="F26" s="22">
        <v>36</v>
      </c>
      <c r="G26" s="22">
        <v>36</v>
      </c>
      <c r="H26" s="22">
        <v>0</v>
      </c>
      <c r="I26" s="22">
        <v>2</v>
      </c>
    </row>
    <row r="27" spans="1:9" ht="15.75" customHeight="1" x14ac:dyDescent="0.2">
      <c r="A27" s="441"/>
      <c r="B27" s="372"/>
      <c r="C27" s="28">
        <v>8</v>
      </c>
      <c r="D27" s="29" t="s">
        <v>681</v>
      </c>
      <c r="E27" s="24">
        <v>3</v>
      </c>
      <c r="F27" s="22">
        <v>54</v>
      </c>
      <c r="G27" s="22">
        <v>30</v>
      </c>
      <c r="H27" s="22">
        <v>24</v>
      </c>
      <c r="I27" s="22">
        <v>3</v>
      </c>
    </row>
    <row r="28" spans="1:9" ht="15.75" customHeight="1" x14ac:dyDescent="0.2">
      <c r="A28" s="441"/>
      <c r="B28" s="372"/>
      <c r="C28" s="28">
        <v>9</v>
      </c>
      <c r="D28" s="8" t="s">
        <v>682</v>
      </c>
      <c r="E28" s="24">
        <v>3</v>
      </c>
      <c r="F28" s="22">
        <v>72</v>
      </c>
      <c r="G28" s="22">
        <v>56</v>
      </c>
      <c r="H28" s="22">
        <v>16</v>
      </c>
      <c r="I28" s="22">
        <v>4</v>
      </c>
    </row>
    <row r="29" spans="1:9" ht="15.75" customHeight="1" x14ac:dyDescent="0.2">
      <c r="A29" s="441"/>
      <c r="B29" s="372"/>
      <c r="C29" s="28">
        <v>10</v>
      </c>
      <c r="D29" s="30" t="s">
        <v>683</v>
      </c>
      <c r="E29" s="22">
        <v>3</v>
      </c>
      <c r="F29" s="22">
        <v>72</v>
      </c>
      <c r="G29" s="22">
        <v>62</v>
      </c>
      <c r="H29" s="22">
        <v>10</v>
      </c>
      <c r="I29" s="22">
        <v>4</v>
      </c>
    </row>
    <row r="30" spans="1:9" ht="15.75" customHeight="1" x14ac:dyDescent="0.2">
      <c r="A30" s="441"/>
      <c r="B30" s="372"/>
      <c r="C30" s="28">
        <v>11</v>
      </c>
      <c r="D30" s="31" t="s">
        <v>684</v>
      </c>
      <c r="E30" s="24">
        <v>4</v>
      </c>
      <c r="F30" s="22">
        <v>72</v>
      </c>
      <c r="G30" s="22">
        <v>48</v>
      </c>
      <c r="H30" s="22">
        <v>24</v>
      </c>
      <c r="I30" s="22">
        <v>4</v>
      </c>
    </row>
    <row r="31" spans="1:9" ht="15.75" customHeight="1" x14ac:dyDescent="0.2">
      <c r="A31" s="441"/>
      <c r="B31" s="372"/>
      <c r="C31" s="28">
        <v>12</v>
      </c>
      <c r="D31" s="32" t="s">
        <v>685</v>
      </c>
      <c r="E31" s="22">
        <v>4</v>
      </c>
      <c r="F31" s="22">
        <v>54</v>
      </c>
      <c r="G31" s="22">
        <v>44</v>
      </c>
      <c r="H31" s="22">
        <v>10</v>
      </c>
      <c r="I31" s="22">
        <v>3</v>
      </c>
    </row>
    <row r="32" spans="1:9" ht="15.75" customHeight="1" x14ac:dyDescent="0.2">
      <c r="A32" s="441"/>
      <c r="B32" s="373"/>
      <c r="C32" s="450" t="s">
        <v>41</v>
      </c>
      <c r="D32" s="450"/>
      <c r="E32" s="33"/>
      <c r="F32" s="33">
        <f>SUM(F20:F31)</f>
        <v>720</v>
      </c>
      <c r="G32" s="33">
        <f>SUM(G20:G31)</f>
        <v>506</v>
      </c>
      <c r="H32" s="33">
        <f>SUM(H20:H31)</f>
        <v>214</v>
      </c>
      <c r="I32" s="33">
        <f>SUM(I20:I31)</f>
        <v>40.5</v>
      </c>
    </row>
    <row r="33" spans="1:9" ht="15.75" customHeight="1" x14ac:dyDescent="0.2">
      <c r="A33" s="441"/>
      <c r="B33" s="371" t="s">
        <v>634</v>
      </c>
      <c r="C33" s="28">
        <v>1</v>
      </c>
      <c r="D33" s="31" t="s">
        <v>705</v>
      </c>
      <c r="E33" s="22">
        <v>3</v>
      </c>
      <c r="F33" s="22">
        <v>72</v>
      </c>
      <c r="G33" s="22">
        <v>44</v>
      </c>
      <c r="H33" s="22">
        <v>28</v>
      </c>
      <c r="I33" s="22">
        <v>4</v>
      </c>
    </row>
    <row r="34" spans="1:9" ht="15.75" customHeight="1" x14ac:dyDescent="0.2">
      <c r="A34" s="441"/>
      <c r="B34" s="372"/>
      <c r="C34" s="28">
        <v>2</v>
      </c>
      <c r="D34" s="31" t="s">
        <v>686</v>
      </c>
      <c r="E34" s="22">
        <v>3</v>
      </c>
      <c r="F34" s="22">
        <v>36</v>
      </c>
      <c r="G34" s="22">
        <v>12</v>
      </c>
      <c r="H34" s="22">
        <v>24</v>
      </c>
      <c r="I34" s="22">
        <v>2</v>
      </c>
    </row>
    <row r="35" spans="1:9" ht="15.75" customHeight="1" x14ac:dyDescent="0.2">
      <c r="A35" s="441"/>
      <c r="B35" s="372"/>
      <c r="C35" s="28">
        <v>3</v>
      </c>
      <c r="D35" s="31" t="s">
        <v>706</v>
      </c>
      <c r="E35" s="22">
        <v>3</v>
      </c>
      <c r="F35" s="22">
        <v>72</v>
      </c>
      <c r="G35" s="22">
        <v>44</v>
      </c>
      <c r="H35" s="22">
        <v>28</v>
      </c>
      <c r="I35" s="22">
        <v>4</v>
      </c>
    </row>
    <row r="36" spans="1:9" ht="15.75" customHeight="1" x14ac:dyDescent="0.2">
      <c r="A36" s="441"/>
      <c r="B36" s="372"/>
      <c r="C36" s="28">
        <v>4</v>
      </c>
      <c r="D36" s="31" t="s">
        <v>707</v>
      </c>
      <c r="E36" s="22">
        <v>4</v>
      </c>
      <c r="F36" s="22">
        <v>54</v>
      </c>
      <c r="G36" s="22">
        <v>34</v>
      </c>
      <c r="H36" s="22">
        <v>20</v>
      </c>
      <c r="I36" s="22">
        <v>3</v>
      </c>
    </row>
    <row r="37" spans="1:9" ht="15.75" customHeight="1" x14ac:dyDescent="0.2">
      <c r="A37" s="441"/>
      <c r="B37" s="372"/>
      <c r="C37" s="28">
        <v>5</v>
      </c>
      <c r="D37" s="31" t="s">
        <v>708</v>
      </c>
      <c r="E37" s="22">
        <v>4</v>
      </c>
      <c r="F37" s="22">
        <v>72</v>
      </c>
      <c r="G37" s="22">
        <v>44</v>
      </c>
      <c r="H37" s="22">
        <v>28</v>
      </c>
      <c r="I37" s="22">
        <v>4</v>
      </c>
    </row>
    <row r="38" spans="1:9" ht="15.75" customHeight="1" x14ac:dyDescent="0.2">
      <c r="A38" s="441"/>
      <c r="B38" s="372"/>
      <c r="C38" s="28">
        <v>6</v>
      </c>
      <c r="D38" s="31" t="s">
        <v>709</v>
      </c>
      <c r="E38" s="22">
        <v>4</v>
      </c>
      <c r="F38" s="22">
        <v>54</v>
      </c>
      <c r="G38" s="22">
        <v>40</v>
      </c>
      <c r="H38" s="22">
        <v>14</v>
      </c>
      <c r="I38" s="22">
        <v>3</v>
      </c>
    </row>
    <row r="39" spans="1:9" ht="15.75" customHeight="1" x14ac:dyDescent="0.2">
      <c r="A39" s="441"/>
      <c r="B39" s="372"/>
      <c r="C39" s="28">
        <v>7</v>
      </c>
      <c r="D39" s="31" t="s">
        <v>687</v>
      </c>
      <c r="E39" s="22">
        <v>5</v>
      </c>
      <c r="F39" s="22">
        <v>45</v>
      </c>
      <c r="G39" s="22">
        <v>0</v>
      </c>
      <c r="H39" s="22">
        <v>45</v>
      </c>
      <c r="I39" s="22">
        <v>2.5</v>
      </c>
    </row>
    <row r="40" spans="1:9" ht="15.75" customHeight="1" x14ac:dyDescent="0.2">
      <c r="A40" s="441"/>
      <c r="B40" s="372"/>
      <c r="C40" s="28">
        <v>8</v>
      </c>
      <c r="D40" s="31" t="s">
        <v>688</v>
      </c>
      <c r="E40" s="22">
        <v>5</v>
      </c>
      <c r="F40" s="22">
        <v>45</v>
      </c>
      <c r="G40" s="22">
        <v>0</v>
      </c>
      <c r="H40" s="22">
        <v>45</v>
      </c>
      <c r="I40" s="22">
        <v>2.5</v>
      </c>
    </row>
    <row r="41" spans="1:9" ht="15.75" customHeight="1" x14ac:dyDescent="0.2">
      <c r="A41" s="441"/>
      <c r="B41" s="372"/>
      <c r="C41" s="28">
        <v>9</v>
      </c>
      <c r="D41" s="8" t="s">
        <v>360</v>
      </c>
      <c r="E41" s="24">
        <v>6</v>
      </c>
      <c r="F41" s="5">
        <v>600</v>
      </c>
      <c r="G41" s="5"/>
      <c r="H41" s="5">
        <v>600</v>
      </c>
      <c r="I41" s="5">
        <v>20</v>
      </c>
    </row>
    <row r="42" spans="1:9" ht="15.75" customHeight="1" x14ac:dyDescent="0.2">
      <c r="A42" s="441"/>
      <c r="B42" s="372"/>
      <c r="C42" s="28">
        <v>10</v>
      </c>
      <c r="D42" s="8" t="s">
        <v>689</v>
      </c>
      <c r="E42" s="41">
        <v>6</v>
      </c>
      <c r="F42" s="5">
        <v>60</v>
      </c>
      <c r="G42" s="5"/>
      <c r="H42" s="5">
        <v>60</v>
      </c>
      <c r="I42" s="5">
        <v>2</v>
      </c>
    </row>
    <row r="43" spans="1:9" ht="15.75" customHeight="1" x14ac:dyDescent="0.2">
      <c r="A43" s="441"/>
      <c r="B43" s="373"/>
      <c r="C43" s="451" t="s">
        <v>41</v>
      </c>
      <c r="D43" s="451"/>
      <c r="E43" s="33"/>
      <c r="F43" s="33">
        <f>SUM(F33:F42)</f>
        <v>1110</v>
      </c>
      <c r="G43" s="33">
        <f>SUM(G33:G42)</f>
        <v>218</v>
      </c>
      <c r="H43" s="33">
        <f>SUM(H33:H42)</f>
        <v>892</v>
      </c>
      <c r="I43" s="33">
        <f>SUM(I33:I42)</f>
        <v>47</v>
      </c>
    </row>
    <row r="44" spans="1:9" ht="15.75" customHeight="1" x14ac:dyDescent="0.2">
      <c r="A44" s="22"/>
      <c r="B44" s="5"/>
      <c r="C44" s="5"/>
      <c r="D44" s="6"/>
      <c r="E44" s="5"/>
      <c r="F44" s="5"/>
      <c r="G44" s="5"/>
      <c r="H44" s="5"/>
      <c r="I44" s="5"/>
    </row>
    <row r="45" spans="1:9" ht="15.75" customHeight="1" x14ac:dyDescent="0.2">
      <c r="A45" s="447" t="s">
        <v>118</v>
      </c>
      <c r="B45" s="382" t="s">
        <v>710</v>
      </c>
      <c r="C45" s="5">
        <v>1</v>
      </c>
      <c r="D45" s="32" t="s">
        <v>690</v>
      </c>
      <c r="E45" s="22">
        <v>3</v>
      </c>
      <c r="F45" s="22">
        <v>36</v>
      </c>
      <c r="G45" s="22">
        <v>28</v>
      </c>
      <c r="H45" s="22">
        <v>8</v>
      </c>
      <c r="I45" s="22">
        <v>2</v>
      </c>
    </row>
    <row r="46" spans="1:9" ht="15.75" customHeight="1" x14ac:dyDescent="0.2">
      <c r="A46" s="448"/>
      <c r="B46" s="382"/>
      <c r="C46" s="5">
        <v>2</v>
      </c>
      <c r="D46" s="32" t="s">
        <v>691</v>
      </c>
      <c r="E46" s="22">
        <v>4</v>
      </c>
      <c r="F46" s="22">
        <v>36</v>
      </c>
      <c r="G46" s="22">
        <v>0</v>
      </c>
      <c r="H46" s="22">
        <v>36</v>
      </c>
      <c r="I46" s="22">
        <v>2</v>
      </c>
    </row>
    <row r="47" spans="1:9" ht="15.75" customHeight="1" x14ac:dyDescent="0.2">
      <c r="A47" s="448"/>
      <c r="B47" s="382"/>
      <c r="C47" s="5">
        <v>3</v>
      </c>
      <c r="D47" s="34" t="s">
        <v>692</v>
      </c>
      <c r="E47" s="22">
        <v>5</v>
      </c>
      <c r="F47" s="22">
        <v>45</v>
      </c>
      <c r="G47" s="22">
        <v>30</v>
      </c>
      <c r="H47" s="22">
        <v>15</v>
      </c>
      <c r="I47" s="22">
        <v>2.5</v>
      </c>
    </row>
    <row r="48" spans="1:9" ht="15.75" customHeight="1" x14ac:dyDescent="0.2">
      <c r="A48" s="448"/>
      <c r="B48" s="382"/>
      <c r="C48" s="5">
        <v>4</v>
      </c>
      <c r="D48" s="6" t="s">
        <v>628</v>
      </c>
      <c r="E48" s="22">
        <v>5</v>
      </c>
      <c r="F48" s="5">
        <v>45</v>
      </c>
      <c r="G48" s="5">
        <v>30</v>
      </c>
      <c r="H48" s="5">
        <v>15</v>
      </c>
      <c r="I48" s="5">
        <v>2.5</v>
      </c>
    </row>
    <row r="49" spans="1:9" ht="15.75" customHeight="1" x14ac:dyDescent="0.2">
      <c r="A49" s="448"/>
      <c r="B49" s="382"/>
      <c r="C49" s="449" t="s">
        <v>41</v>
      </c>
      <c r="D49" s="449"/>
      <c r="E49" s="35"/>
      <c r="F49" s="33">
        <f>SUM(F45:F48)</f>
        <v>162</v>
      </c>
      <c r="G49" s="33">
        <f>SUM(G45:G48)</f>
        <v>88</v>
      </c>
      <c r="H49" s="33">
        <f>SUM(H45:H48)</f>
        <v>74</v>
      </c>
      <c r="I49" s="33">
        <f>SUM(I45:I48)</f>
        <v>9</v>
      </c>
    </row>
    <row r="50" spans="1:9" ht="15.75" customHeight="1" x14ac:dyDescent="0.2">
      <c r="A50" s="448"/>
      <c r="B50" s="371" t="s">
        <v>711</v>
      </c>
      <c r="C50" s="36">
        <v>1</v>
      </c>
      <c r="D50" s="37" t="s">
        <v>693</v>
      </c>
      <c r="E50" s="42">
        <v>3</v>
      </c>
      <c r="F50" s="36">
        <v>32</v>
      </c>
      <c r="G50" s="36">
        <v>32</v>
      </c>
      <c r="H50" s="36"/>
      <c r="I50" s="36">
        <v>1.5</v>
      </c>
    </row>
    <row r="51" spans="1:9" ht="15.75" customHeight="1" x14ac:dyDescent="0.2">
      <c r="A51" s="448"/>
      <c r="B51" s="372"/>
      <c r="C51" s="36">
        <v>2</v>
      </c>
      <c r="D51" s="37" t="s">
        <v>694</v>
      </c>
      <c r="E51" s="42">
        <v>4</v>
      </c>
      <c r="F51" s="36">
        <v>32</v>
      </c>
      <c r="G51" s="36">
        <v>32</v>
      </c>
      <c r="H51" s="36"/>
      <c r="I51" s="36">
        <v>1.5</v>
      </c>
    </row>
    <row r="52" spans="1:9" ht="15.75" customHeight="1" x14ac:dyDescent="0.2">
      <c r="A52" s="448"/>
      <c r="B52" s="372"/>
      <c r="C52" s="36">
        <v>3</v>
      </c>
      <c r="D52" s="37" t="s">
        <v>695</v>
      </c>
      <c r="E52" s="42">
        <v>5</v>
      </c>
      <c r="F52" s="36">
        <v>32</v>
      </c>
      <c r="G52" s="36">
        <v>32</v>
      </c>
      <c r="H52" s="36"/>
      <c r="I52" s="36">
        <v>1.5</v>
      </c>
    </row>
    <row r="53" spans="1:9" ht="15.75" customHeight="1" x14ac:dyDescent="0.2">
      <c r="A53" s="448"/>
      <c r="B53" s="372"/>
      <c r="C53" s="449" t="s">
        <v>41</v>
      </c>
      <c r="D53" s="449"/>
      <c r="E53" s="33"/>
      <c r="F53" s="33">
        <f>SUM(F50:F52)</f>
        <v>96</v>
      </c>
      <c r="G53" s="33">
        <f>SUM(G50:G52)</f>
        <v>96</v>
      </c>
      <c r="H53" s="33">
        <f>SUM(H50:H52)</f>
        <v>0</v>
      </c>
      <c r="I53" s="33">
        <f>SUM(I50:I52)</f>
        <v>4.5</v>
      </c>
    </row>
    <row r="54" spans="1:9" ht="15.75" customHeight="1" x14ac:dyDescent="0.2">
      <c r="A54" s="37" t="s">
        <v>696</v>
      </c>
      <c r="B54" s="37"/>
      <c r="C54" s="37" t="s">
        <v>697</v>
      </c>
      <c r="D54" s="37"/>
      <c r="E54" s="37"/>
      <c r="F54" s="37">
        <f>F19+F32+F43</f>
        <v>2463</v>
      </c>
      <c r="G54" s="37">
        <f>G19+G32+G43</f>
        <v>1099</v>
      </c>
      <c r="H54" s="37">
        <f>H19+H32+H43</f>
        <v>1364</v>
      </c>
      <c r="I54" s="37"/>
    </row>
    <row r="55" spans="1:9" ht="15.75" customHeight="1" x14ac:dyDescent="0.2">
      <c r="A55" s="37"/>
      <c r="B55" s="37"/>
      <c r="C55" s="37" t="s">
        <v>698</v>
      </c>
      <c r="D55" s="37"/>
      <c r="E55" s="37"/>
      <c r="F55" s="37">
        <f>F49+F53</f>
        <v>258</v>
      </c>
      <c r="G55" s="37">
        <f>G49+G53</f>
        <v>184</v>
      </c>
      <c r="H55" s="37">
        <f>H49+H53</f>
        <v>74</v>
      </c>
      <c r="I55" s="37"/>
    </row>
    <row r="56" spans="1:9" ht="15.75" customHeight="1" x14ac:dyDescent="0.2">
      <c r="A56" s="37"/>
      <c r="B56" s="37"/>
      <c r="C56" s="37" t="s">
        <v>699</v>
      </c>
      <c r="D56" s="37"/>
      <c r="E56" s="37"/>
      <c r="F56" s="37">
        <f>SUM(F54:F55)</f>
        <v>2721</v>
      </c>
      <c r="G56" s="37">
        <f>SUM(G54:G55)</f>
        <v>1283</v>
      </c>
      <c r="H56" s="37">
        <f>SUM(H54:H55)</f>
        <v>1438</v>
      </c>
      <c r="I56" s="37"/>
    </row>
    <row r="57" spans="1:9" ht="15.75" customHeight="1" x14ac:dyDescent="0.2">
      <c r="A57" s="37" t="s">
        <v>700</v>
      </c>
      <c r="B57" s="37"/>
      <c r="C57" s="37" t="s">
        <v>701</v>
      </c>
      <c r="D57" s="37"/>
      <c r="E57" s="37"/>
      <c r="F57" s="37"/>
      <c r="G57" s="37"/>
      <c r="H57" s="37"/>
      <c r="I57" s="37">
        <f>I19+I32+I43</f>
        <v>123.5</v>
      </c>
    </row>
    <row r="58" spans="1:9" ht="15.75" customHeight="1" x14ac:dyDescent="0.2">
      <c r="A58" s="37"/>
      <c r="B58" s="37"/>
      <c r="C58" s="37" t="s">
        <v>702</v>
      </c>
      <c r="D58" s="37"/>
      <c r="E58" s="37"/>
      <c r="F58" s="37"/>
      <c r="G58" s="37"/>
      <c r="H58" s="37"/>
      <c r="I58" s="37">
        <f>I49+I53</f>
        <v>13.5</v>
      </c>
    </row>
    <row r="59" spans="1:9" ht="15.75" customHeight="1" x14ac:dyDescent="0.2">
      <c r="A59" s="37"/>
      <c r="B59" s="37"/>
      <c r="C59" s="37" t="s">
        <v>703</v>
      </c>
      <c r="D59" s="37"/>
      <c r="E59" s="37"/>
      <c r="F59" s="37"/>
      <c r="G59" s="37"/>
      <c r="H59" s="37"/>
      <c r="I59" s="37">
        <f>SUM(I57:I58)</f>
        <v>137</v>
      </c>
    </row>
    <row r="61" spans="1:9" x14ac:dyDescent="0.2">
      <c r="B61" s="446"/>
      <c r="C61" s="446"/>
      <c r="D61" s="39"/>
      <c r="E61" s="40"/>
      <c r="F61" s="40"/>
      <c r="G61" s="40"/>
    </row>
    <row r="62" spans="1:9" x14ac:dyDescent="0.2">
      <c r="D62" s="39"/>
      <c r="E62" s="40"/>
      <c r="F62" s="40"/>
      <c r="G62" s="40"/>
    </row>
    <row r="63" spans="1:9" x14ac:dyDescent="0.2">
      <c r="D63" s="39"/>
      <c r="E63" s="40"/>
      <c r="F63" s="40"/>
      <c r="G63" s="40"/>
    </row>
  </sheetData>
  <mergeCells count="21">
    <mergeCell ref="A1:I1"/>
    <mergeCell ref="B61:C61"/>
    <mergeCell ref="A45:A53"/>
    <mergeCell ref="B45:B49"/>
    <mergeCell ref="C49:D49"/>
    <mergeCell ref="B50:B53"/>
    <mergeCell ref="C53:D53"/>
    <mergeCell ref="A4:A43"/>
    <mergeCell ref="B4:B19"/>
    <mergeCell ref="C19:D19"/>
    <mergeCell ref="B20:B32"/>
    <mergeCell ref="C32:D32"/>
    <mergeCell ref="B33:B43"/>
    <mergeCell ref="C43:D43"/>
    <mergeCell ref="A2:A3"/>
    <mergeCell ref="B2:B3"/>
    <mergeCell ref="C2:C3"/>
    <mergeCell ref="D2:D3"/>
    <mergeCell ref="E2:E3"/>
    <mergeCell ref="F2:H2"/>
    <mergeCell ref="I2:I3"/>
  </mergeCells>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02E88-3E9B-41AF-B543-6CA7ABD53D99}">
  <dimension ref="A1:T47"/>
  <sheetViews>
    <sheetView workbookViewId="0">
      <pane xSplit="2" ySplit="5" topLeftCell="C39" activePane="bottomRight" state="frozen"/>
      <selection pane="topRight" activeCell="C1" sqref="C1"/>
      <selection pane="bottomLeft" activeCell="A6" sqref="A6"/>
      <selection pane="bottomRight" activeCell="C6" sqref="A6:XFD6"/>
    </sheetView>
  </sheetViews>
  <sheetFormatPr defaultRowHeight="14.25" x14ac:dyDescent="0.2"/>
  <cols>
    <col min="3" max="3" width="4.375" customWidth="1"/>
    <col min="4" max="4" width="33.25" customWidth="1"/>
    <col min="5" max="5" width="4.75" style="2" customWidth="1"/>
    <col min="6" max="8" width="4.25" style="2" customWidth="1"/>
    <col min="9" max="19" width="7.375" style="2" customWidth="1"/>
    <col min="20" max="20" width="4.875" style="2" customWidth="1"/>
  </cols>
  <sheetData>
    <row r="1" spans="1:20" s="44" customFormat="1" ht="32.25" customHeight="1" x14ac:dyDescent="0.2">
      <c r="A1" s="456" t="s">
        <v>753</v>
      </c>
      <c r="B1" s="457"/>
      <c r="C1" s="457"/>
      <c r="D1" s="457"/>
      <c r="E1" s="457"/>
      <c r="F1" s="457"/>
      <c r="G1" s="457"/>
      <c r="H1" s="457"/>
      <c r="I1" s="457"/>
      <c r="J1" s="457"/>
      <c r="K1" s="457"/>
      <c r="L1" s="457"/>
      <c r="M1" s="457"/>
      <c r="N1" s="457"/>
      <c r="O1" s="457"/>
      <c r="P1" s="457"/>
      <c r="Q1" s="457"/>
      <c r="R1" s="457"/>
      <c r="S1" s="457"/>
      <c r="T1" s="458"/>
    </row>
    <row r="2" spans="1:20" x14ac:dyDescent="0.2">
      <c r="A2" s="452" t="s">
        <v>712</v>
      </c>
      <c r="B2" s="452"/>
      <c r="C2" s="452"/>
      <c r="D2" s="452"/>
      <c r="E2" s="453" t="s">
        <v>3</v>
      </c>
      <c r="F2" s="453" t="s">
        <v>91</v>
      </c>
      <c r="G2" s="453"/>
      <c r="H2" s="453"/>
      <c r="I2" s="453" t="s">
        <v>713</v>
      </c>
      <c r="J2" s="453"/>
      <c r="K2" s="453"/>
      <c r="L2" s="453"/>
      <c r="M2" s="453"/>
      <c r="N2" s="453"/>
      <c r="O2" s="453"/>
      <c r="P2" s="453"/>
      <c r="Q2" s="453"/>
      <c r="R2" s="453"/>
      <c r="S2" s="453"/>
      <c r="T2" s="453" t="s">
        <v>714</v>
      </c>
    </row>
    <row r="3" spans="1:20" x14ac:dyDescent="0.2">
      <c r="A3" s="453" t="s">
        <v>715</v>
      </c>
      <c r="B3" s="453" t="s">
        <v>81</v>
      </c>
      <c r="C3" s="461" t="s">
        <v>82</v>
      </c>
      <c r="D3" s="453" t="s">
        <v>2</v>
      </c>
      <c r="E3" s="453"/>
      <c r="F3" s="453" t="s">
        <v>521</v>
      </c>
      <c r="G3" s="453" t="s">
        <v>747</v>
      </c>
      <c r="H3" s="453" t="s">
        <v>716</v>
      </c>
      <c r="I3" s="453" t="s">
        <v>522</v>
      </c>
      <c r="J3" s="453"/>
      <c r="K3" s="453"/>
      <c r="L3" s="453"/>
      <c r="M3" s="453" t="s">
        <v>523</v>
      </c>
      <c r="N3" s="453"/>
      <c r="O3" s="453"/>
      <c r="P3" s="453"/>
      <c r="Q3" s="453" t="s">
        <v>524</v>
      </c>
      <c r="R3" s="453"/>
      <c r="S3" s="453"/>
      <c r="T3" s="453"/>
    </row>
    <row r="4" spans="1:20" x14ac:dyDescent="0.2">
      <c r="A4" s="453"/>
      <c r="B4" s="453"/>
      <c r="C4" s="462"/>
      <c r="D4" s="453"/>
      <c r="E4" s="453"/>
      <c r="F4" s="453"/>
      <c r="G4" s="453"/>
      <c r="H4" s="453"/>
      <c r="I4" s="453" t="s">
        <v>4</v>
      </c>
      <c r="J4" s="453"/>
      <c r="K4" s="453" t="s">
        <v>5</v>
      </c>
      <c r="L4" s="453"/>
      <c r="M4" s="453" t="s">
        <v>6</v>
      </c>
      <c r="N4" s="453"/>
      <c r="O4" s="453" t="s">
        <v>7</v>
      </c>
      <c r="P4" s="453"/>
      <c r="Q4" s="453" t="s">
        <v>8</v>
      </c>
      <c r="R4" s="453"/>
      <c r="S4" s="47" t="s">
        <v>9</v>
      </c>
      <c r="T4" s="453"/>
    </row>
    <row r="5" spans="1:20" x14ac:dyDescent="0.2">
      <c r="A5" s="453"/>
      <c r="B5" s="453"/>
      <c r="C5" s="463"/>
      <c r="D5" s="453"/>
      <c r="E5" s="453"/>
      <c r="F5" s="453"/>
      <c r="G5" s="453"/>
      <c r="H5" s="453"/>
      <c r="I5" s="47" t="s">
        <v>717</v>
      </c>
      <c r="J5" s="47" t="s">
        <v>718</v>
      </c>
      <c r="K5" s="47" t="s">
        <v>717</v>
      </c>
      <c r="L5" s="47" t="s">
        <v>718</v>
      </c>
      <c r="M5" s="47" t="s">
        <v>717</v>
      </c>
      <c r="N5" s="47" t="s">
        <v>718</v>
      </c>
      <c r="O5" s="47" t="s">
        <v>717</v>
      </c>
      <c r="P5" s="47" t="s">
        <v>718</v>
      </c>
      <c r="Q5" s="47" t="s">
        <v>717</v>
      </c>
      <c r="R5" s="47" t="s">
        <v>718</v>
      </c>
      <c r="S5" s="47" t="s">
        <v>719</v>
      </c>
      <c r="T5" s="453"/>
    </row>
    <row r="6" spans="1:20" ht="14.25" customHeight="1" x14ac:dyDescent="0.2">
      <c r="A6" s="459" t="s">
        <v>748</v>
      </c>
      <c r="B6" s="469" t="s">
        <v>720</v>
      </c>
      <c r="C6" s="48">
        <v>1</v>
      </c>
      <c r="D6" s="45" t="s">
        <v>23</v>
      </c>
      <c r="E6" s="49">
        <v>2</v>
      </c>
      <c r="F6" s="49">
        <v>36</v>
      </c>
      <c r="G6" s="49">
        <v>36</v>
      </c>
      <c r="H6" s="49"/>
      <c r="I6" s="49">
        <v>2</v>
      </c>
      <c r="J6" s="49">
        <v>18</v>
      </c>
      <c r="K6" s="49"/>
      <c r="L6" s="49"/>
      <c r="M6" s="49"/>
      <c r="N6" s="49"/>
      <c r="O6" s="49"/>
      <c r="P6" s="49"/>
      <c r="Q6" s="49"/>
      <c r="R6" s="49"/>
      <c r="S6" s="49"/>
      <c r="T6" s="48" t="s">
        <v>721</v>
      </c>
    </row>
    <row r="7" spans="1:20" ht="14.25" customHeight="1" x14ac:dyDescent="0.2">
      <c r="A7" s="460"/>
      <c r="B7" s="469"/>
      <c r="C7" s="48">
        <v>2</v>
      </c>
      <c r="D7" s="46" t="s">
        <v>226</v>
      </c>
      <c r="E7" s="49">
        <v>2</v>
      </c>
      <c r="F7" s="49">
        <v>36</v>
      </c>
      <c r="G7" s="49"/>
      <c r="H7" s="49">
        <v>36</v>
      </c>
      <c r="I7" s="49">
        <v>18</v>
      </c>
      <c r="J7" s="49">
        <v>2</v>
      </c>
      <c r="K7" s="49"/>
      <c r="L7" s="49"/>
      <c r="M7" s="49"/>
      <c r="N7" s="49"/>
      <c r="O7" s="49"/>
      <c r="P7" s="49"/>
      <c r="Q7" s="49"/>
      <c r="R7" s="49"/>
      <c r="S7" s="49"/>
      <c r="T7" s="48" t="s">
        <v>721</v>
      </c>
    </row>
    <row r="8" spans="1:20" ht="14.25" customHeight="1" x14ac:dyDescent="0.2">
      <c r="A8" s="460"/>
      <c r="B8" s="469"/>
      <c r="C8" s="48">
        <v>3</v>
      </c>
      <c r="D8" s="45" t="s">
        <v>20</v>
      </c>
      <c r="E8" s="49">
        <v>1</v>
      </c>
      <c r="F8" s="49">
        <v>18</v>
      </c>
      <c r="G8" s="49">
        <v>18</v>
      </c>
      <c r="H8" s="49"/>
      <c r="I8" s="49"/>
      <c r="J8" s="49"/>
      <c r="K8" s="49">
        <v>1</v>
      </c>
      <c r="L8" s="49">
        <v>18</v>
      </c>
      <c r="M8" s="49"/>
      <c r="N8" s="49"/>
      <c r="O8" s="49"/>
      <c r="P8" s="49"/>
      <c r="Q8" s="49"/>
      <c r="R8" s="49"/>
      <c r="S8" s="49"/>
      <c r="T8" s="48" t="s">
        <v>721</v>
      </c>
    </row>
    <row r="9" spans="1:20" ht="14.25" customHeight="1" x14ac:dyDescent="0.2">
      <c r="A9" s="460"/>
      <c r="B9" s="469"/>
      <c r="C9" s="48">
        <v>4</v>
      </c>
      <c r="D9" s="45" t="s">
        <v>13</v>
      </c>
      <c r="E9" s="49">
        <v>3</v>
      </c>
      <c r="F9" s="49">
        <v>54</v>
      </c>
      <c r="G9" s="49">
        <v>36</v>
      </c>
      <c r="H9" s="49">
        <v>18</v>
      </c>
      <c r="I9" s="49"/>
      <c r="J9" s="49"/>
      <c r="K9" s="49">
        <v>3</v>
      </c>
      <c r="L9" s="49">
        <v>18</v>
      </c>
      <c r="M9" s="49"/>
      <c r="N9" s="49"/>
      <c r="O9" s="49"/>
      <c r="P9" s="49"/>
      <c r="Q9" s="49"/>
      <c r="R9" s="49"/>
      <c r="S9" s="49"/>
      <c r="T9" s="48" t="s">
        <v>722</v>
      </c>
    </row>
    <row r="10" spans="1:20" ht="14.25" customHeight="1" x14ac:dyDescent="0.2">
      <c r="A10" s="460"/>
      <c r="B10" s="469"/>
      <c r="C10" s="48">
        <v>5</v>
      </c>
      <c r="D10" s="45" t="s">
        <v>103</v>
      </c>
      <c r="E10" s="49">
        <v>4</v>
      </c>
      <c r="F10" s="49">
        <v>72</v>
      </c>
      <c r="G10" s="49">
        <v>36</v>
      </c>
      <c r="H10" s="49">
        <v>36</v>
      </c>
      <c r="I10" s="49"/>
      <c r="J10" s="49"/>
      <c r="K10" s="49"/>
      <c r="L10" s="49"/>
      <c r="M10" s="49"/>
      <c r="N10" s="49"/>
      <c r="O10" s="49">
        <v>4</v>
      </c>
      <c r="P10" s="49">
        <v>18</v>
      </c>
      <c r="Q10" s="49"/>
      <c r="R10" s="49"/>
      <c r="S10" s="49"/>
      <c r="T10" s="48" t="s">
        <v>722</v>
      </c>
    </row>
    <row r="11" spans="1:20" ht="14.25" customHeight="1" x14ac:dyDescent="0.2">
      <c r="A11" s="460"/>
      <c r="B11" s="469"/>
      <c r="C11" s="48">
        <v>6</v>
      </c>
      <c r="D11" s="45" t="s">
        <v>723</v>
      </c>
      <c r="E11" s="49">
        <v>3</v>
      </c>
      <c r="F11" s="49">
        <v>54</v>
      </c>
      <c r="G11" s="49">
        <v>36</v>
      </c>
      <c r="H11" s="49">
        <v>18</v>
      </c>
      <c r="I11" s="49"/>
      <c r="J11" s="49"/>
      <c r="K11" s="49">
        <v>3</v>
      </c>
      <c r="L11" s="49">
        <v>18</v>
      </c>
      <c r="M11" s="49"/>
      <c r="N11" s="49"/>
      <c r="O11" s="49"/>
      <c r="P11" s="49"/>
      <c r="Q11" s="49"/>
      <c r="R11" s="49"/>
      <c r="S11" s="49"/>
      <c r="T11" s="48" t="s">
        <v>721</v>
      </c>
    </row>
    <row r="12" spans="1:20" ht="14.25" customHeight="1" x14ac:dyDescent="0.2">
      <c r="A12" s="460"/>
      <c r="B12" s="469"/>
      <c r="C12" s="48">
        <v>7</v>
      </c>
      <c r="D12" s="45" t="s">
        <v>574</v>
      </c>
      <c r="E12" s="49">
        <v>3</v>
      </c>
      <c r="F12" s="49">
        <v>54</v>
      </c>
      <c r="G12" s="49">
        <v>36</v>
      </c>
      <c r="H12" s="49">
        <v>18</v>
      </c>
      <c r="I12" s="49">
        <v>3</v>
      </c>
      <c r="J12" s="49">
        <v>18</v>
      </c>
      <c r="K12" s="49"/>
      <c r="L12" s="49"/>
      <c r="M12" s="49"/>
      <c r="N12" s="49"/>
      <c r="O12" s="49"/>
      <c r="P12" s="49"/>
      <c r="Q12" s="49"/>
      <c r="R12" s="49"/>
      <c r="S12" s="49"/>
      <c r="T12" s="48" t="s">
        <v>722</v>
      </c>
    </row>
    <row r="13" spans="1:20" ht="14.25" customHeight="1" x14ac:dyDescent="0.2">
      <c r="A13" s="460"/>
      <c r="B13" s="469"/>
      <c r="C13" s="48">
        <v>8</v>
      </c>
      <c r="D13" s="45" t="s">
        <v>529</v>
      </c>
      <c r="E13" s="49">
        <v>5</v>
      </c>
      <c r="F13" s="49">
        <v>90</v>
      </c>
      <c r="G13" s="49">
        <v>54</v>
      </c>
      <c r="H13" s="49">
        <v>36</v>
      </c>
      <c r="I13" s="49"/>
      <c r="J13" s="49"/>
      <c r="K13" s="49">
        <v>3</v>
      </c>
      <c r="L13" s="49">
        <v>15</v>
      </c>
      <c r="M13" s="49">
        <v>3</v>
      </c>
      <c r="N13" s="49">
        <v>15</v>
      </c>
      <c r="O13" s="49"/>
      <c r="P13" s="49"/>
      <c r="Q13" s="49"/>
      <c r="R13" s="49"/>
      <c r="S13" s="49"/>
      <c r="T13" s="48" t="s">
        <v>750</v>
      </c>
    </row>
    <row r="14" spans="1:20" ht="14.25" customHeight="1" x14ac:dyDescent="0.2">
      <c r="A14" s="460"/>
      <c r="B14" s="469"/>
      <c r="C14" s="48">
        <v>9</v>
      </c>
      <c r="D14" s="45" t="s">
        <v>724</v>
      </c>
      <c r="E14" s="49">
        <v>2</v>
      </c>
      <c r="F14" s="49">
        <v>36</v>
      </c>
      <c r="G14" s="49">
        <v>18</v>
      </c>
      <c r="H14" s="49">
        <v>18</v>
      </c>
      <c r="I14" s="49">
        <v>9</v>
      </c>
      <c r="J14" s="49">
        <v>2</v>
      </c>
      <c r="K14" s="49"/>
      <c r="L14" s="49"/>
      <c r="M14" s="49"/>
      <c r="N14" s="49"/>
      <c r="O14" s="49"/>
      <c r="P14" s="49"/>
      <c r="Q14" s="49"/>
      <c r="R14" s="49">
        <v>9</v>
      </c>
      <c r="S14" s="49">
        <v>2</v>
      </c>
      <c r="T14" s="48" t="s">
        <v>721</v>
      </c>
    </row>
    <row r="15" spans="1:20" ht="14.25" customHeight="1" x14ac:dyDescent="0.2">
      <c r="A15" s="460"/>
      <c r="B15" s="469"/>
      <c r="C15" s="48">
        <v>10</v>
      </c>
      <c r="D15" s="45" t="s">
        <v>725</v>
      </c>
      <c r="E15" s="49">
        <v>5</v>
      </c>
      <c r="F15" s="49">
        <v>90</v>
      </c>
      <c r="G15" s="49">
        <v>45</v>
      </c>
      <c r="H15" s="49">
        <v>45</v>
      </c>
      <c r="I15" s="49"/>
      <c r="J15" s="49"/>
      <c r="K15" s="49"/>
      <c r="L15" s="49"/>
      <c r="M15" s="49">
        <v>3</v>
      </c>
      <c r="N15" s="49">
        <v>15</v>
      </c>
      <c r="O15" s="49">
        <v>3</v>
      </c>
      <c r="P15" s="49">
        <v>15</v>
      </c>
      <c r="Q15" s="49"/>
      <c r="R15" s="49"/>
      <c r="S15" s="49"/>
      <c r="T15" s="48" t="s">
        <v>721</v>
      </c>
    </row>
    <row r="16" spans="1:20" ht="14.25" customHeight="1" x14ac:dyDescent="0.2">
      <c r="A16" s="460"/>
      <c r="B16" s="469"/>
      <c r="C16" s="466" t="s">
        <v>41</v>
      </c>
      <c r="D16" s="466"/>
      <c r="E16" s="51">
        <v>30</v>
      </c>
      <c r="F16" s="51">
        <v>540</v>
      </c>
      <c r="G16" s="51">
        <v>90</v>
      </c>
      <c r="H16" s="51">
        <v>45</v>
      </c>
      <c r="I16" s="51">
        <v>45</v>
      </c>
      <c r="J16" s="51"/>
      <c r="K16" s="51"/>
      <c r="L16" s="51"/>
      <c r="M16" s="51"/>
      <c r="N16" s="51"/>
      <c r="O16" s="51"/>
      <c r="P16" s="51">
        <v>3</v>
      </c>
      <c r="Q16" s="51">
        <v>15</v>
      </c>
      <c r="R16" s="51">
        <v>3</v>
      </c>
      <c r="S16" s="51">
        <v>15</v>
      </c>
      <c r="T16" s="51"/>
    </row>
    <row r="17" spans="1:20" ht="14.25" customHeight="1" x14ac:dyDescent="0.2">
      <c r="A17" s="460"/>
      <c r="B17" s="453" t="s">
        <v>726</v>
      </c>
      <c r="C17" s="48">
        <v>11</v>
      </c>
      <c r="D17" s="52" t="s">
        <v>581</v>
      </c>
      <c r="E17" s="53">
        <v>3</v>
      </c>
      <c r="F17" s="48">
        <v>54</v>
      </c>
      <c r="G17" s="48">
        <v>25</v>
      </c>
      <c r="H17" s="48">
        <v>29</v>
      </c>
      <c r="I17" s="48">
        <v>3</v>
      </c>
      <c r="J17" s="48">
        <v>18</v>
      </c>
      <c r="K17" s="48"/>
      <c r="L17" s="48"/>
      <c r="M17" s="48"/>
      <c r="N17" s="48"/>
      <c r="O17" s="48"/>
      <c r="P17" s="48"/>
      <c r="Q17" s="48"/>
      <c r="R17" s="49"/>
      <c r="S17" s="49"/>
      <c r="T17" s="49" t="s">
        <v>721</v>
      </c>
    </row>
    <row r="18" spans="1:20" ht="14.25" customHeight="1" x14ac:dyDescent="0.2">
      <c r="A18" s="460"/>
      <c r="B18" s="453"/>
      <c r="C18" s="48">
        <v>12</v>
      </c>
      <c r="D18" s="52" t="s">
        <v>582</v>
      </c>
      <c r="E18" s="53">
        <v>3</v>
      </c>
      <c r="F18" s="48">
        <v>54</v>
      </c>
      <c r="G18" s="48">
        <v>36</v>
      </c>
      <c r="H18" s="48">
        <v>18</v>
      </c>
      <c r="I18" s="48">
        <v>3</v>
      </c>
      <c r="J18" s="48">
        <v>18</v>
      </c>
      <c r="K18" s="48"/>
      <c r="L18" s="48"/>
      <c r="M18" s="48"/>
      <c r="N18" s="48"/>
      <c r="O18" s="48"/>
      <c r="P18" s="48"/>
      <c r="Q18" s="48"/>
      <c r="R18" s="49"/>
      <c r="S18" s="49"/>
      <c r="T18" s="49" t="s">
        <v>721</v>
      </c>
    </row>
    <row r="19" spans="1:20" ht="14.25" customHeight="1" x14ac:dyDescent="0.2">
      <c r="A19" s="460"/>
      <c r="B19" s="453"/>
      <c r="C19" s="467" t="s">
        <v>727</v>
      </c>
      <c r="D19" s="467"/>
      <c r="E19" s="54">
        <v>6</v>
      </c>
      <c r="F19" s="51">
        <v>108</v>
      </c>
      <c r="G19" s="51">
        <v>61</v>
      </c>
      <c r="H19" s="51">
        <v>47</v>
      </c>
      <c r="I19" s="51"/>
      <c r="J19" s="51"/>
      <c r="K19" s="51"/>
      <c r="L19" s="51">
        <v>3</v>
      </c>
      <c r="M19" s="51">
        <v>18</v>
      </c>
      <c r="N19" s="51"/>
      <c r="O19" s="51"/>
      <c r="P19" s="51"/>
      <c r="Q19" s="51"/>
      <c r="R19" s="54"/>
      <c r="S19" s="54"/>
      <c r="T19" s="54"/>
    </row>
    <row r="20" spans="1:20" ht="14.25" customHeight="1" x14ac:dyDescent="0.2">
      <c r="A20" s="460"/>
      <c r="B20" s="461" t="s">
        <v>752</v>
      </c>
      <c r="C20" s="55">
        <v>13</v>
      </c>
      <c r="D20" s="52" t="s">
        <v>728</v>
      </c>
      <c r="E20" s="49">
        <v>2</v>
      </c>
      <c r="F20" s="48">
        <v>36</v>
      </c>
      <c r="G20" s="48">
        <v>27</v>
      </c>
      <c r="H20" s="48">
        <v>9</v>
      </c>
      <c r="I20" s="48"/>
      <c r="J20" s="48"/>
      <c r="K20" s="48"/>
      <c r="L20" s="48"/>
      <c r="M20" s="48">
        <v>2</v>
      </c>
      <c r="N20" s="48">
        <v>18</v>
      </c>
      <c r="O20" s="48"/>
      <c r="P20" s="48"/>
      <c r="Q20" s="48"/>
      <c r="R20" s="49"/>
      <c r="S20" s="49"/>
      <c r="T20" s="49" t="s">
        <v>721</v>
      </c>
    </row>
    <row r="21" spans="1:20" ht="14.25" customHeight="1" x14ac:dyDescent="0.2">
      <c r="A21" s="460"/>
      <c r="B21" s="462"/>
      <c r="C21" s="50">
        <v>14</v>
      </c>
      <c r="D21" s="52" t="s">
        <v>729</v>
      </c>
      <c r="E21" s="49">
        <v>2</v>
      </c>
      <c r="F21" s="48">
        <v>36</v>
      </c>
      <c r="G21" s="48">
        <v>27</v>
      </c>
      <c r="H21" s="48">
        <v>9</v>
      </c>
      <c r="I21" s="48">
        <v>2</v>
      </c>
      <c r="J21" s="48">
        <v>18</v>
      </c>
      <c r="K21" s="48"/>
      <c r="L21" s="48"/>
      <c r="M21" s="48"/>
      <c r="N21" s="48"/>
      <c r="O21" s="48"/>
      <c r="P21" s="48"/>
      <c r="Q21" s="48"/>
      <c r="R21" s="49"/>
      <c r="S21" s="49"/>
      <c r="T21" s="49" t="s">
        <v>721</v>
      </c>
    </row>
    <row r="22" spans="1:20" ht="14.25" customHeight="1" x14ac:dyDescent="0.2">
      <c r="A22" s="460"/>
      <c r="B22" s="463"/>
      <c r="C22" s="468" t="s">
        <v>751</v>
      </c>
      <c r="D22" s="468"/>
      <c r="E22" s="54">
        <v>4</v>
      </c>
      <c r="F22" s="51">
        <v>72</v>
      </c>
      <c r="G22" s="51">
        <v>54</v>
      </c>
      <c r="H22" s="51">
        <v>18</v>
      </c>
      <c r="I22" s="57"/>
      <c r="J22" s="57"/>
      <c r="K22" s="57"/>
      <c r="L22" s="57"/>
      <c r="M22" s="57"/>
      <c r="N22" s="57"/>
      <c r="O22" s="57"/>
      <c r="P22" s="57"/>
      <c r="Q22" s="57"/>
      <c r="R22" s="57"/>
      <c r="S22" s="57"/>
      <c r="T22" s="57"/>
    </row>
    <row r="23" spans="1:20" ht="14.25" customHeight="1" x14ac:dyDescent="0.2">
      <c r="A23" s="461" t="s">
        <v>616</v>
      </c>
      <c r="B23" s="453" t="s">
        <v>720</v>
      </c>
      <c r="C23" s="48">
        <v>1</v>
      </c>
      <c r="D23" s="52" t="s">
        <v>142</v>
      </c>
      <c r="E23" s="48">
        <v>3</v>
      </c>
      <c r="F23" s="48">
        <v>54</v>
      </c>
      <c r="G23" s="48">
        <v>45</v>
      </c>
      <c r="H23" s="48">
        <v>9</v>
      </c>
      <c r="I23" s="48">
        <v>3</v>
      </c>
      <c r="J23" s="48">
        <v>18</v>
      </c>
      <c r="K23" s="48"/>
      <c r="L23" s="48"/>
      <c r="M23" s="48"/>
      <c r="N23" s="48"/>
      <c r="O23" s="48"/>
      <c r="P23" s="48"/>
      <c r="Q23" s="48"/>
      <c r="R23" s="48"/>
      <c r="S23" s="48"/>
      <c r="T23" s="48" t="s">
        <v>721</v>
      </c>
    </row>
    <row r="24" spans="1:20" ht="14.25" customHeight="1" x14ac:dyDescent="0.2">
      <c r="A24" s="462"/>
      <c r="B24" s="453"/>
      <c r="C24" s="48">
        <v>2</v>
      </c>
      <c r="D24" s="52" t="s">
        <v>47</v>
      </c>
      <c r="E24" s="48">
        <v>3</v>
      </c>
      <c r="F24" s="48">
        <v>54</v>
      </c>
      <c r="G24" s="48">
        <v>45</v>
      </c>
      <c r="H24" s="48">
        <v>9</v>
      </c>
      <c r="I24" s="48">
        <v>3</v>
      </c>
      <c r="J24" s="48">
        <v>18</v>
      </c>
      <c r="K24" s="48"/>
      <c r="L24" s="48"/>
      <c r="M24" s="48"/>
      <c r="N24" s="48"/>
      <c r="O24" s="48"/>
      <c r="P24" s="48"/>
      <c r="Q24" s="48"/>
      <c r="R24" s="48"/>
      <c r="S24" s="48"/>
      <c r="T24" s="48" t="s">
        <v>722</v>
      </c>
    </row>
    <row r="25" spans="1:20" ht="14.25" customHeight="1" x14ac:dyDescent="0.2">
      <c r="A25" s="462"/>
      <c r="B25" s="453"/>
      <c r="C25" s="48">
        <v>3</v>
      </c>
      <c r="D25" s="52" t="s">
        <v>730</v>
      </c>
      <c r="E25" s="48">
        <v>4</v>
      </c>
      <c r="F25" s="48">
        <v>72</v>
      </c>
      <c r="G25" s="48">
        <v>63</v>
      </c>
      <c r="H25" s="48">
        <v>9</v>
      </c>
      <c r="I25" s="48"/>
      <c r="J25" s="48"/>
      <c r="K25" s="48">
        <v>4</v>
      </c>
      <c r="L25" s="48">
        <v>18</v>
      </c>
      <c r="M25" s="48"/>
      <c r="N25" s="48"/>
      <c r="O25" s="48"/>
      <c r="P25" s="48"/>
      <c r="Q25" s="48"/>
      <c r="R25" s="48"/>
      <c r="S25" s="48"/>
      <c r="T25" s="48" t="s">
        <v>722</v>
      </c>
    </row>
    <row r="26" spans="1:20" ht="14.25" customHeight="1" x14ac:dyDescent="0.2">
      <c r="A26" s="462"/>
      <c r="B26" s="453"/>
      <c r="C26" s="48">
        <v>4</v>
      </c>
      <c r="D26" s="52" t="s">
        <v>144</v>
      </c>
      <c r="E26" s="48">
        <v>3</v>
      </c>
      <c r="F26" s="48">
        <v>54</v>
      </c>
      <c r="G26" s="48">
        <v>45</v>
      </c>
      <c r="H26" s="48">
        <v>9</v>
      </c>
      <c r="I26" s="48"/>
      <c r="J26" s="48"/>
      <c r="K26" s="48"/>
      <c r="L26" s="48"/>
      <c r="M26" s="48">
        <v>3</v>
      </c>
      <c r="N26" s="48">
        <v>18</v>
      </c>
      <c r="O26" s="48"/>
      <c r="P26" s="48"/>
      <c r="Q26" s="48"/>
      <c r="R26" s="48"/>
      <c r="S26" s="48"/>
      <c r="T26" s="48" t="s">
        <v>721</v>
      </c>
    </row>
    <row r="27" spans="1:20" ht="14.25" customHeight="1" x14ac:dyDescent="0.2">
      <c r="A27" s="462"/>
      <c r="B27" s="453"/>
      <c r="C27" s="48">
        <v>5</v>
      </c>
      <c r="D27" s="52" t="s">
        <v>731</v>
      </c>
      <c r="E27" s="48">
        <v>4</v>
      </c>
      <c r="F27" s="48">
        <v>72</v>
      </c>
      <c r="G27" s="48">
        <v>45</v>
      </c>
      <c r="H27" s="48">
        <v>27</v>
      </c>
      <c r="I27" s="48"/>
      <c r="J27" s="48"/>
      <c r="K27" s="48">
        <v>4</v>
      </c>
      <c r="L27" s="48">
        <v>18</v>
      </c>
      <c r="M27" s="48"/>
      <c r="N27" s="48"/>
      <c r="O27" s="48"/>
      <c r="P27" s="48"/>
      <c r="Q27" s="48"/>
      <c r="R27" s="48"/>
      <c r="S27" s="48"/>
      <c r="T27" s="48" t="s">
        <v>722</v>
      </c>
    </row>
    <row r="28" spans="1:20" ht="14.25" customHeight="1" x14ac:dyDescent="0.2">
      <c r="A28" s="462"/>
      <c r="B28" s="453"/>
      <c r="C28" s="48">
        <v>6</v>
      </c>
      <c r="D28" s="52" t="s">
        <v>732</v>
      </c>
      <c r="E28" s="48">
        <v>3</v>
      </c>
      <c r="F28" s="48">
        <v>72</v>
      </c>
      <c r="G28" s="48">
        <v>45</v>
      </c>
      <c r="H28" s="48">
        <v>27</v>
      </c>
      <c r="I28" s="48"/>
      <c r="J28" s="48"/>
      <c r="K28" s="48"/>
      <c r="L28" s="48"/>
      <c r="M28" s="48">
        <v>3</v>
      </c>
      <c r="N28" s="48">
        <v>18</v>
      </c>
      <c r="O28" s="48"/>
      <c r="P28" s="48"/>
      <c r="Q28" s="48"/>
      <c r="R28" s="48"/>
      <c r="S28" s="48"/>
      <c r="T28" s="48" t="s">
        <v>721</v>
      </c>
    </row>
    <row r="29" spans="1:20" ht="14.25" customHeight="1" x14ac:dyDescent="0.2">
      <c r="A29" s="462"/>
      <c r="B29" s="453"/>
      <c r="C29" s="48">
        <v>7</v>
      </c>
      <c r="D29" s="52" t="s">
        <v>733</v>
      </c>
      <c r="E29" s="48">
        <v>4</v>
      </c>
      <c r="F29" s="48">
        <v>54</v>
      </c>
      <c r="G29" s="48">
        <v>45</v>
      </c>
      <c r="H29" s="48">
        <v>9</v>
      </c>
      <c r="I29" s="48"/>
      <c r="J29" s="48"/>
      <c r="K29" s="48"/>
      <c r="L29" s="48"/>
      <c r="M29" s="48"/>
      <c r="N29" s="48"/>
      <c r="O29" s="48">
        <v>4</v>
      </c>
      <c r="P29" s="48">
        <v>18</v>
      </c>
      <c r="Q29" s="48"/>
      <c r="R29" s="48"/>
      <c r="S29" s="48"/>
      <c r="T29" s="48" t="s">
        <v>721</v>
      </c>
    </row>
    <row r="30" spans="1:20" ht="14.25" customHeight="1" x14ac:dyDescent="0.2">
      <c r="A30" s="462"/>
      <c r="B30" s="453"/>
      <c r="C30" s="48">
        <v>8</v>
      </c>
      <c r="D30" s="52" t="s">
        <v>734</v>
      </c>
      <c r="E30" s="48">
        <v>3</v>
      </c>
      <c r="F30" s="48">
        <v>72</v>
      </c>
      <c r="G30" s="48">
        <v>45</v>
      </c>
      <c r="H30" s="48">
        <v>27</v>
      </c>
      <c r="I30" s="48"/>
      <c r="J30" s="48"/>
      <c r="K30" s="48"/>
      <c r="L30" s="48"/>
      <c r="M30" s="48">
        <v>3</v>
      </c>
      <c r="N30" s="48">
        <v>18</v>
      </c>
      <c r="O30" s="48"/>
      <c r="P30" s="48"/>
      <c r="Q30" s="48"/>
      <c r="R30" s="48"/>
      <c r="S30" s="48"/>
      <c r="T30" s="48" t="s">
        <v>722</v>
      </c>
    </row>
    <row r="31" spans="1:20" ht="14.25" customHeight="1" x14ac:dyDescent="0.2">
      <c r="A31" s="462"/>
      <c r="B31" s="453"/>
      <c r="C31" s="48">
        <v>9</v>
      </c>
      <c r="D31" s="52" t="s">
        <v>583</v>
      </c>
      <c r="E31" s="48">
        <v>3</v>
      </c>
      <c r="F31" s="48">
        <v>54</v>
      </c>
      <c r="G31" s="48">
        <v>45</v>
      </c>
      <c r="H31" s="48">
        <v>9</v>
      </c>
      <c r="I31" s="48"/>
      <c r="J31" s="48"/>
      <c r="K31" s="48"/>
      <c r="L31" s="48"/>
      <c r="M31" s="48">
        <v>3</v>
      </c>
      <c r="N31" s="48">
        <v>18</v>
      </c>
      <c r="O31" s="48"/>
      <c r="P31" s="48"/>
      <c r="Q31" s="48"/>
      <c r="R31" s="48"/>
      <c r="S31" s="48"/>
      <c r="T31" s="48" t="s">
        <v>722</v>
      </c>
    </row>
    <row r="32" spans="1:20" ht="14.25" customHeight="1" x14ac:dyDescent="0.2">
      <c r="A32" s="462"/>
      <c r="B32" s="453"/>
      <c r="C32" s="48">
        <v>10</v>
      </c>
      <c r="D32" s="52" t="s">
        <v>150</v>
      </c>
      <c r="E32" s="49">
        <v>3</v>
      </c>
      <c r="F32" s="48">
        <v>54</v>
      </c>
      <c r="G32" s="48">
        <v>45</v>
      </c>
      <c r="H32" s="48">
        <v>9</v>
      </c>
      <c r="I32" s="48"/>
      <c r="J32" s="48"/>
      <c r="K32" s="48"/>
      <c r="L32" s="48"/>
      <c r="M32" s="48">
        <v>3</v>
      </c>
      <c r="N32" s="48">
        <v>18</v>
      </c>
      <c r="O32" s="48"/>
      <c r="P32" s="48"/>
      <c r="Q32" s="48"/>
      <c r="R32" s="48"/>
      <c r="S32" s="48"/>
      <c r="T32" s="48" t="s">
        <v>722</v>
      </c>
    </row>
    <row r="33" spans="1:20" ht="14.25" customHeight="1" x14ac:dyDescent="0.2">
      <c r="A33" s="462"/>
      <c r="B33" s="453"/>
      <c r="C33" s="48">
        <v>11</v>
      </c>
      <c r="D33" s="52" t="s">
        <v>735</v>
      </c>
      <c r="E33" s="48">
        <v>3</v>
      </c>
      <c r="F33" s="48">
        <v>54</v>
      </c>
      <c r="G33" s="48">
        <v>36</v>
      </c>
      <c r="H33" s="48">
        <v>18</v>
      </c>
      <c r="I33" s="48"/>
      <c r="J33" s="48"/>
      <c r="K33" s="48"/>
      <c r="L33" s="48"/>
      <c r="M33" s="48"/>
      <c r="N33" s="48"/>
      <c r="O33" s="48">
        <v>3</v>
      </c>
      <c r="P33" s="48">
        <v>18</v>
      </c>
      <c r="Q33" s="48"/>
      <c r="R33" s="48"/>
      <c r="S33" s="48"/>
      <c r="T33" s="48" t="s">
        <v>721</v>
      </c>
    </row>
    <row r="34" spans="1:20" ht="14.25" customHeight="1" x14ac:dyDescent="0.2">
      <c r="A34" s="462"/>
      <c r="B34" s="453"/>
      <c r="C34" s="48">
        <v>12</v>
      </c>
      <c r="D34" s="52" t="s">
        <v>736</v>
      </c>
      <c r="E34" s="48">
        <v>4</v>
      </c>
      <c r="F34" s="48">
        <v>54</v>
      </c>
      <c r="G34" s="48">
        <v>45</v>
      </c>
      <c r="H34" s="48">
        <v>9</v>
      </c>
      <c r="I34" s="48" t="s">
        <v>737</v>
      </c>
      <c r="J34" s="48"/>
      <c r="K34" s="48"/>
      <c r="L34" s="48"/>
      <c r="M34" s="48"/>
      <c r="N34" s="48"/>
      <c r="O34" s="48">
        <v>3</v>
      </c>
      <c r="P34" s="48">
        <v>18</v>
      </c>
      <c r="Q34" s="48"/>
      <c r="R34" s="48"/>
      <c r="S34" s="48"/>
      <c r="T34" s="48" t="s">
        <v>721</v>
      </c>
    </row>
    <row r="35" spans="1:20" ht="14.25" customHeight="1" x14ac:dyDescent="0.2">
      <c r="A35" s="462"/>
      <c r="B35" s="453"/>
      <c r="C35" s="48">
        <v>13</v>
      </c>
      <c r="D35" s="52" t="s">
        <v>360</v>
      </c>
      <c r="E35" s="48">
        <v>36</v>
      </c>
      <c r="F35" s="48">
        <v>720</v>
      </c>
      <c r="G35" s="48">
        <v>8</v>
      </c>
      <c r="H35" s="48">
        <v>712</v>
      </c>
      <c r="I35" s="48"/>
      <c r="J35" s="48"/>
      <c r="K35" s="48"/>
      <c r="L35" s="48"/>
      <c r="M35" s="48"/>
      <c r="N35" s="48"/>
      <c r="O35" s="48"/>
      <c r="P35" s="48"/>
      <c r="Q35" s="48"/>
      <c r="R35" s="48">
        <v>18</v>
      </c>
      <c r="S35" s="48">
        <v>18</v>
      </c>
      <c r="T35" s="48" t="s">
        <v>721</v>
      </c>
    </row>
    <row r="36" spans="1:20" ht="14.25" customHeight="1" x14ac:dyDescent="0.2">
      <c r="A36" s="462"/>
      <c r="B36" s="453"/>
      <c r="C36" s="48">
        <v>14</v>
      </c>
      <c r="D36" s="52" t="s">
        <v>363</v>
      </c>
      <c r="E36" s="48">
        <v>14</v>
      </c>
      <c r="F36" s="48">
        <v>420</v>
      </c>
      <c r="G36" s="48"/>
      <c r="H36" s="48">
        <v>420</v>
      </c>
      <c r="I36" s="48"/>
      <c r="J36" s="48"/>
      <c r="K36" s="48"/>
      <c r="L36" s="48"/>
      <c r="M36" s="48"/>
      <c r="N36" s="48"/>
      <c r="O36" s="48"/>
      <c r="P36" s="48"/>
      <c r="Q36" s="48"/>
      <c r="R36" s="48"/>
      <c r="S36" s="48">
        <v>14</v>
      </c>
      <c r="T36" s="48" t="s">
        <v>721</v>
      </c>
    </row>
    <row r="37" spans="1:20" ht="14.25" customHeight="1" x14ac:dyDescent="0.2">
      <c r="A37" s="462"/>
      <c r="B37" s="453"/>
      <c r="C37" s="464" t="s">
        <v>41</v>
      </c>
      <c r="D37" s="464"/>
      <c r="E37" s="48">
        <v>90</v>
      </c>
      <c r="F37" s="48">
        <v>1860</v>
      </c>
      <c r="G37" s="48">
        <v>575</v>
      </c>
      <c r="H37" s="48">
        <v>1285</v>
      </c>
      <c r="I37" s="56"/>
      <c r="J37" s="56"/>
      <c r="K37" s="56"/>
      <c r="L37" s="56"/>
      <c r="M37" s="56"/>
      <c r="N37" s="56"/>
      <c r="O37" s="56"/>
      <c r="P37" s="56"/>
      <c r="Q37" s="56"/>
      <c r="R37" s="56"/>
      <c r="S37" s="56"/>
      <c r="T37" s="56"/>
    </row>
    <row r="38" spans="1:20" ht="14.25" customHeight="1" x14ac:dyDescent="0.2">
      <c r="A38" s="462"/>
      <c r="B38" s="453" t="s">
        <v>118</v>
      </c>
      <c r="C38" s="48">
        <v>15</v>
      </c>
      <c r="D38" s="52" t="s">
        <v>738</v>
      </c>
      <c r="E38" s="48">
        <v>3</v>
      </c>
      <c r="F38" s="48">
        <v>54</v>
      </c>
      <c r="G38" s="48">
        <v>45</v>
      </c>
      <c r="H38" s="48">
        <v>9</v>
      </c>
      <c r="I38" s="48"/>
      <c r="J38" s="48"/>
      <c r="K38" s="48"/>
      <c r="L38" s="48"/>
      <c r="M38" s="48"/>
      <c r="N38" s="48"/>
      <c r="O38" s="48">
        <v>3</v>
      </c>
      <c r="P38" s="48">
        <v>18</v>
      </c>
      <c r="Q38" s="48"/>
      <c r="R38" s="48"/>
      <c r="S38" s="48"/>
      <c r="T38" s="48" t="s">
        <v>721</v>
      </c>
    </row>
    <row r="39" spans="1:20" ht="14.25" customHeight="1" x14ac:dyDescent="0.2">
      <c r="A39" s="462"/>
      <c r="B39" s="453"/>
      <c r="C39" s="48">
        <v>116</v>
      </c>
      <c r="D39" s="52" t="s">
        <v>739</v>
      </c>
      <c r="E39" s="48">
        <v>4</v>
      </c>
      <c r="F39" s="48">
        <v>72</v>
      </c>
      <c r="G39" s="48">
        <v>54</v>
      </c>
      <c r="H39" s="48">
        <v>18</v>
      </c>
      <c r="I39" s="48"/>
      <c r="J39" s="48"/>
      <c r="K39" s="48"/>
      <c r="L39" s="48"/>
      <c r="M39" s="48"/>
      <c r="N39" s="48"/>
      <c r="O39" s="48"/>
      <c r="P39" s="48"/>
      <c r="Q39" s="48">
        <v>4</v>
      </c>
      <c r="R39" s="48">
        <v>18</v>
      </c>
      <c r="S39" s="48"/>
      <c r="T39" s="48" t="s">
        <v>721</v>
      </c>
    </row>
    <row r="40" spans="1:20" ht="14.25" customHeight="1" x14ac:dyDescent="0.2">
      <c r="A40" s="462"/>
      <c r="B40" s="453"/>
      <c r="C40" s="48">
        <v>17</v>
      </c>
      <c r="D40" s="52" t="s">
        <v>584</v>
      </c>
      <c r="E40" s="48">
        <v>3</v>
      </c>
      <c r="F40" s="48">
        <v>54</v>
      </c>
      <c r="G40" s="48">
        <v>45</v>
      </c>
      <c r="H40" s="48">
        <v>9</v>
      </c>
      <c r="I40" s="48"/>
      <c r="J40" s="48"/>
      <c r="K40" s="48"/>
      <c r="L40" s="48"/>
      <c r="M40" s="48"/>
      <c r="N40" s="48"/>
      <c r="O40" s="48"/>
      <c r="P40" s="48"/>
      <c r="Q40" s="48">
        <v>3</v>
      </c>
      <c r="R40" s="48">
        <v>18</v>
      </c>
      <c r="S40" s="48"/>
      <c r="T40" s="48" t="s">
        <v>721</v>
      </c>
    </row>
    <row r="41" spans="1:20" ht="14.25" customHeight="1" x14ac:dyDescent="0.2">
      <c r="A41" s="463"/>
      <c r="B41" s="453"/>
      <c r="C41" s="465" t="s">
        <v>740</v>
      </c>
      <c r="D41" s="465"/>
      <c r="E41" s="51">
        <v>10</v>
      </c>
      <c r="F41" s="51">
        <v>180</v>
      </c>
      <c r="G41" s="51">
        <v>144</v>
      </c>
      <c r="H41" s="51">
        <v>36</v>
      </c>
      <c r="I41" s="51"/>
      <c r="J41" s="51"/>
      <c r="K41" s="51"/>
      <c r="L41" s="51"/>
      <c r="M41" s="51"/>
      <c r="N41" s="51"/>
      <c r="O41" s="51"/>
      <c r="P41" s="51"/>
      <c r="Q41" s="51"/>
      <c r="R41" s="51"/>
      <c r="S41" s="51"/>
      <c r="T41" s="57"/>
    </row>
    <row r="42" spans="1:20" x14ac:dyDescent="0.2">
      <c r="A42" s="454" t="s">
        <v>521</v>
      </c>
      <c r="B42" s="454"/>
      <c r="C42" s="454"/>
      <c r="D42" s="454"/>
      <c r="E42" s="58">
        <v>140</v>
      </c>
      <c r="F42" s="58">
        <v>2760</v>
      </c>
      <c r="G42" s="58">
        <v>1158</v>
      </c>
      <c r="H42" s="58">
        <v>1602</v>
      </c>
      <c r="I42" s="58">
        <v>43</v>
      </c>
      <c r="J42" s="58"/>
      <c r="K42" s="58">
        <v>23</v>
      </c>
      <c r="L42" s="58"/>
      <c r="M42" s="58">
        <v>26</v>
      </c>
      <c r="N42" s="58"/>
      <c r="O42" s="58">
        <v>16</v>
      </c>
      <c r="P42" s="58"/>
      <c r="Q42" s="58">
        <v>6</v>
      </c>
      <c r="R42" s="58"/>
      <c r="S42" s="58">
        <v>34</v>
      </c>
      <c r="T42" s="59"/>
    </row>
    <row r="43" spans="1:20" x14ac:dyDescent="0.2">
      <c r="A43" s="453" t="s">
        <v>741</v>
      </c>
      <c r="B43" s="453"/>
      <c r="C43" s="453"/>
      <c r="D43" s="453"/>
      <c r="E43" s="455" t="s">
        <v>742</v>
      </c>
      <c r="F43" s="455"/>
      <c r="G43" s="455"/>
      <c r="H43" s="455"/>
      <c r="I43" s="455"/>
      <c r="J43" s="455"/>
      <c r="K43" s="455"/>
      <c r="L43" s="455"/>
      <c r="M43" s="455"/>
      <c r="N43" s="455"/>
      <c r="O43" s="455"/>
      <c r="P43" s="455"/>
      <c r="Q43" s="455"/>
      <c r="R43" s="455"/>
      <c r="S43" s="455"/>
      <c r="T43" s="455"/>
    </row>
    <row r="44" spans="1:20" ht="25.5" customHeight="1" x14ac:dyDescent="0.2">
      <c r="A44" s="453"/>
      <c r="B44" s="453"/>
      <c r="C44" s="453"/>
      <c r="D44" s="453"/>
      <c r="E44" s="455" t="s">
        <v>749</v>
      </c>
      <c r="F44" s="455"/>
      <c r="G44" s="455"/>
      <c r="H44" s="455"/>
      <c r="I44" s="455"/>
      <c r="J44" s="455"/>
      <c r="K44" s="455"/>
      <c r="L44" s="455"/>
      <c r="M44" s="455"/>
      <c r="N44" s="455"/>
      <c r="O44" s="455"/>
      <c r="P44" s="455"/>
      <c r="Q44" s="455"/>
      <c r="R44" s="455"/>
      <c r="S44" s="455"/>
      <c r="T44" s="455"/>
    </row>
    <row r="45" spans="1:20" x14ac:dyDescent="0.2">
      <c r="A45" s="453"/>
      <c r="B45" s="453"/>
      <c r="C45" s="453"/>
      <c r="D45" s="453"/>
      <c r="E45" s="455" t="s">
        <v>743</v>
      </c>
      <c r="F45" s="455"/>
      <c r="G45" s="455"/>
      <c r="H45" s="455"/>
      <c r="I45" s="455"/>
      <c r="J45" s="455"/>
      <c r="K45" s="455"/>
      <c r="L45" s="455"/>
      <c r="M45" s="455"/>
      <c r="N45" s="455"/>
      <c r="O45" s="455"/>
      <c r="P45" s="455"/>
      <c r="Q45" s="455"/>
      <c r="R45" s="455"/>
      <c r="S45" s="455"/>
      <c r="T45" s="455"/>
    </row>
    <row r="46" spans="1:20" x14ac:dyDescent="0.2">
      <c r="A46" s="453"/>
      <c r="B46" s="453"/>
      <c r="C46" s="453"/>
      <c r="D46" s="453"/>
      <c r="E46" s="455" t="s">
        <v>744</v>
      </c>
      <c r="F46" s="455"/>
      <c r="G46" s="455"/>
      <c r="H46" s="455"/>
      <c r="I46" s="455"/>
      <c r="J46" s="455"/>
      <c r="K46" s="455"/>
      <c r="L46" s="455"/>
      <c r="M46" s="455"/>
      <c r="N46" s="455"/>
      <c r="O46" s="455"/>
      <c r="P46" s="455"/>
      <c r="Q46" s="455"/>
      <c r="R46" s="455"/>
      <c r="S46" s="455"/>
      <c r="T46" s="455"/>
    </row>
    <row r="47" spans="1:20" x14ac:dyDescent="0.2">
      <c r="A47" s="453"/>
      <c r="B47" s="453"/>
      <c r="C47" s="453"/>
      <c r="D47" s="453"/>
      <c r="E47" s="455" t="s">
        <v>745</v>
      </c>
      <c r="F47" s="455"/>
      <c r="G47" s="455"/>
      <c r="H47" s="455"/>
      <c r="I47" s="455"/>
      <c r="J47" s="455"/>
      <c r="K47" s="455"/>
      <c r="L47" s="455"/>
      <c r="M47" s="455"/>
      <c r="N47" s="455"/>
      <c r="O47" s="455"/>
      <c r="P47" s="455"/>
      <c r="Q47" s="455"/>
      <c r="R47" s="455"/>
      <c r="S47" s="455"/>
      <c r="T47" s="455"/>
    </row>
  </sheetData>
  <mergeCells count="40">
    <mergeCell ref="A1:T1"/>
    <mergeCell ref="G3:G5"/>
    <mergeCell ref="A6:A22"/>
    <mergeCell ref="A23:A41"/>
    <mergeCell ref="B20:B22"/>
    <mergeCell ref="C3:C5"/>
    <mergeCell ref="B23:B37"/>
    <mergeCell ref="C37:D37"/>
    <mergeCell ref="B38:B41"/>
    <mergeCell ref="C41:D41"/>
    <mergeCell ref="C16:D16"/>
    <mergeCell ref="B17:B19"/>
    <mergeCell ref="C19:D19"/>
    <mergeCell ref="C22:D22"/>
    <mergeCell ref="B6:B16"/>
    <mergeCell ref="H3:H5"/>
    <mergeCell ref="Q4:R4"/>
    <mergeCell ref="A42:D42"/>
    <mergeCell ref="A43:D47"/>
    <mergeCell ref="E43:T43"/>
    <mergeCell ref="E44:T44"/>
    <mergeCell ref="E45:T45"/>
    <mergeCell ref="E46:T46"/>
    <mergeCell ref="E47:T47"/>
    <mergeCell ref="A2:D2"/>
    <mergeCell ref="E2:E5"/>
    <mergeCell ref="F2:H2"/>
    <mergeCell ref="I2:S2"/>
    <mergeCell ref="T2:T5"/>
    <mergeCell ref="A3:A5"/>
    <mergeCell ref="B3:B5"/>
    <mergeCell ref="D3:D5"/>
    <mergeCell ref="F3:F5"/>
    <mergeCell ref="I3:L3"/>
    <mergeCell ref="M3:P3"/>
    <mergeCell ref="Q3:S3"/>
    <mergeCell ref="I4:J4"/>
    <mergeCell ref="K4:L4"/>
    <mergeCell ref="M4:N4"/>
    <mergeCell ref="O4:P4"/>
  </mergeCells>
  <phoneticPr fontId="4"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313E-9B65-429D-817D-FE5FE6DA7F18}">
  <dimension ref="A1:T44"/>
  <sheetViews>
    <sheetView tabSelected="1" workbookViewId="0">
      <pane xSplit="2" ySplit="5" topLeftCell="C6" activePane="bottomRight" state="frozen"/>
      <selection pane="topRight" activeCell="C1" sqref="C1"/>
      <selection pane="bottomLeft" activeCell="A6" sqref="A6"/>
      <selection pane="bottomRight" activeCell="C6" sqref="A6:XFD6"/>
    </sheetView>
  </sheetViews>
  <sheetFormatPr defaultRowHeight="14.25" x14ac:dyDescent="0.2"/>
  <cols>
    <col min="1" max="2" width="9" style="12"/>
    <col min="3" max="3" width="4.75" style="65" customWidth="1"/>
    <col min="4" max="4" width="31.5" customWidth="1"/>
    <col min="5" max="8" width="4.375" customWidth="1"/>
    <col min="9" max="19" width="7.75" style="2" customWidth="1"/>
    <col min="20" max="20" width="5.125" customWidth="1"/>
  </cols>
  <sheetData>
    <row r="1" spans="1:20" ht="28.5" customHeight="1" x14ac:dyDescent="0.2">
      <c r="A1" s="473" t="s">
        <v>754</v>
      </c>
      <c r="B1" s="473"/>
      <c r="C1" s="473"/>
      <c r="D1" s="473"/>
      <c r="E1" s="473"/>
      <c r="F1" s="473"/>
      <c r="G1" s="473"/>
      <c r="H1" s="473"/>
      <c r="I1" s="473"/>
      <c r="J1" s="473"/>
      <c r="K1" s="473"/>
      <c r="L1" s="473"/>
      <c r="M1" s="473"/>
      <c r="N1" s="473"/>
      <c r="O1" s="473"/>
      <c r="P1" s="473"/>
      <c r="Q1" s="473"/>
      <c r="R1" s="473"/>
      <c r="S1" s="473"/>
      <c r="T1" s="473"/>
    </row>
    <row r="2" spans="1:20" x14ac:dyDescent="0.2">
      <c r="A2" s="452" t="s">
        <v>712</v>
      </c>
      <c r="B2" s="452"/>
      <c r="C2" s="452"/>
      <c r="D2" s="452"/>
      <c r="E2" s="471" t="s">
        <v>3</v>
      </c>
      <c r="F2" s="453" t="s">
        <v>91</v>
      </c>
      <c r="G2" s="453"/>
      <c r="H2" s="453"/>
      <c r="I2" s="453" t="s">
        <v>713</v>
      </c>
      <c r="J2" s="453"/>
      <c r="K2" s="453"/>
      <c r="L2" s="453"/>
      <c r="M2" s="453"/>
      <c r="N2" s="453"/>
      <c r="O2" s="453"/>
      <c r="P2" s="453"/>
      <c r="Q2" s="453"/>
      <c r="R2" s="453"/>
      <c r="S2" s="453"/>
      <c r="T2" s="453" t="s">
        <v>714</v>
      </c>
    </row>
    <row r="3" spans="1:20" x14ac:dyDescent="0.2">
      <c r="A3" s="471" t="s">
        <v>715</v>
      </c>
      <c r="B3" s="470" t="s">
        <v>755</v>
      </c>
      <c r="C3" s="453" t="s">
        <v>83</v>
      </c>
      <c r="D3" s="472" t="s">
        <v>2</v>
      </c>
      <c r="E3" s="471"/>
      <c r="F3" s="471" t="s">
        <v>521</v>
      </c>
      <c r="G3" s="471" t="s">
        <v>746</v>
      </c>
      <c r="H3" s="471" t="s">
        <v>716</v>
      </c>
      <c r="I3" s="453" t="s">
        <v>522</v>
      </c>
      <c r="J3" s="453"/>
      <c r="K3" s="453"/>
      <c r="L3" s="453"/>
      <c r="M3" s="453" t="s">
        <v>523</v>
      </c>
      <c r="N3" s="453"/>
      <c r="O3" s="453"/>
      <c r="P3" s="453"/>
      <c r="Q3" s="453" t="s">
        <v>524</v>
      </c>
      <c r="R3" s="453"/>
      <c r="S3" s="453"/>
      <c r="T3" s="453"/>
    </row>
    <row r="4" spans="1:20" x14ac:dyDescent="0.2">
      <c r="A4" s="471"/>
      <c r="B4" s="470"/>
      <c r="C4" s="453"/>
      <c r="D4" s="472"/>
      <c r="E4" s="471"/>
      <c r="F4" s="471"/>
      <c r="G4" s="471"/>
      <c r="H4" s="471"/>
      <c r="I4" s="453" t="s">
        <v>4</v>
      </c>
      <c r="J4" s="453"/>
      <c r="K4" s="453" t="s">
        <v>5</v>
      </c>
      <c r="L4" s="453"/>
      <c r="M4" s="453" t="s">
        <v>6</v>
      </c>
      <c r="N4" s="453"/>
      <c r="O4" s="453" t="s">
        <v>7</v>
      </c>
      <c r="P4" s="453"/>
      <c r="Q4" s="453" t="s">
        <v>8</v>
      </c>
      <c r="R4" s="453"/>
      <c r="S4" s="47" t="s">
        <v>9</v>
      </c>
      <c r="T4" s="453"/>
    </row>
    <row r="5" spans="1:20" x14ac:dyDescent="0.2">
      <c r="A5" s="471"/>
      <c r="B5" s="470"/>
      <c r="C5" s="453"/>
      <c r="D5" s="472"/>
      <c r="E5" s="471"/>
      <c r="F5" s="471"/>
      <c r="G5" s="471"/>
      <c r="H5" s="471"/>
      <c r="I5" s="47" t="s">
        <v>717</v>
      </c>
      <c r="J5" s="47" t="s">
        <v>718</v>
      </c>
      <c r="K5" s="47" t="s">
        <v>717</v>
      </c>
      <c r="L5" s="47" t="s">
        <v>718</v>
      </c>
      <c r="M5" s="47" t="s">
        <v>717</v>
      </c>
      <c r="N5" s="47" t="s">
        <v>718</v>
      </c>
      <c r="O5" s="47" t="s">
        <v>717</v>
      </c>
      <c r="P5" s="47" t="s">
        <v>718</v>
      </c>
      <c r="Q5" s="47" t="s">
        <v>717</v>
      </c>
      <c r="R5" s="47" t="s">
        <v>718</v>
      </c>
      <c r="S5" s="47" t="s">
        <v>719</v>
      </c>
      <c r="T5" s="453"/>
    </row>
    <row r="6" spans="1:20" ht="15" customHeight="1" x14ac:dyDescent="0.2">
      <c r="A6" s="461" t="s">
        <v>756</v>
      </c>
      <c r="B6" s="470" t="s">
        <v>122</v>
      </c>
      <c r="C6" s="48">
        <v>11</v>
      </c>
      <c r="D6" s="52" t="s">
        <v>23</v>
      </c>
      <c r="E6" s="48">
        <v>2</v>
      </c>
      <c r="F6" s="48">
        <v>36</v>
      </c>
      <c r="G6" s="48">
        <v>36</v>
      </c>
      <c r="H6" s="48"/>
      <c r="I6" s="48">
        <v>2</v>
      </c>
      <c r="J6" s="48">
        <v>18</v>
      </c>
      <c r="K6" s="48"/>
      <c r="L6" s="48"/>
      <c r="M6" s="48"/>
      <c r="N6" s="48"/>
      <c r="O6" s="48"/>
      <c r="P6" s="48"/>
      <c r="Q6" s="48"/>
      <c r="R6" s="48"/>
      <c r="S6" s="48"/>
      <c r="T6" s="48" t="s">
        <v>721</v>
      </c>
    </row>
    <row r="7" spans="1:20" ht="15" customHeight="1" x14ac:dyDescent="0.2">
      <c r="A7" s="462"/>
      <c r="B7" s="470"/>
      <c r="C7" s="48">
        <v>22</v>
      </c>
      <c r="D7" s="62" t="s">
        <v>226</v>
      </c>
      <c r="E7" s="48">
        <v>2</v>
      </c>
      <c r="F7" s="48">
        <v>36</v>
      </c>
      <c r="G7" s="48"/>
      <c r="H7" s="48">
        <v>36</v>
      </c>
      <c r="I7" s="48">
        <v>18</v>
      </c>
      <c r="J7" s="48">
        <v>2</v>
      </c>
      <c r="K7" s="48"/>
      <c r="L7" s="48"/>
      <c r="M7" s="48"/>
      <c r="N7" s="48"/>
      <c r="O7" s="48"/>
      <c r="P7" s="48"/>
      <c r="Q7" s="48"/>
      <c r="R7" s="48"/>
      <c r="S7" s="48"/>
      <c r="T7" s="48" t="s">
        <v>721</v>
      </c>
    </row>
    <row r="8" spans="1:20" ht="15" customHeight="1" x14ac:dyDescent="0.2">
      <c r="A8" s="462"/>
      <c r="B8" s="470"/>
      <c r="C8" s="48">
        <v>33</v>
      </c>
      <c r="D8" s="52" t="s">
        <v>20</v>
      </c>
      <c r="E8" s="48">
        <v>1</v>
      </c>
      <c r="F8" s="48">
        <v>18</v>
      </c>
      <c r="G8" s="48">
        <v>18</v>
      </c>
      <c r="H8" s="48"/>
      <c r="I8" s="48"/>
      <c r="J8" s="48"/>
      <c r="K8" s="48">
        <v>1</v>
      </c>
      <c r="L8" s="48">
        <v>18</v>
      </c>
      <c r="M8" s="48"/>
      <c r="N8" s="48"/>
      <c r="O8" s="48"/>
      <c r="P8" s="48"/>
      <c r="Q8" s="48"/>
      <c r="R8" s="48"/>
      <c r="S8" s="48"/>
      <c r="T8" s="48" t="s">
        <v>721</v>
      </c>
    </row>
    <row r="9" spans="1:20" ht="15" customHeight="1" x14ac:dyDescent="0.2">
      <c r="A9" s="462"/>
      <c r="B9" s="470"/>
      <c r="C9" s="48">
        <v>44</v>
      </c>
      <c r="D9" s="52" t="s">
        <v>13</v>
      </c>
      <c r="E9" s="48">
        <v>3</v>
      </c>
      <c r="F9" s="48">
        <v>54</v>
      </c>
      <c r="G9" s="48">
        <v>36</v>
      </c>
      <c r="H9" s="48">
        <v>18</v>
      </c>
      <c r="I9" s="48"/>
      <c r="J9" s="48"/>
      <c r="K9" s="48">
        <v>3</v>
      </c>
      <c r="L9" s="48">
        <v>18</v>
      </c>
      <c r="M9" s="48"/>
      <c r="N9" s="48"/>
      <c r="O9" s="48"/>
      <c r="P9" s="48"/>
      <c r="Q9" s="48"/>
      <c r="R9" s="48"/>
      <c r="S9" s="48"/>
      <c r="T9" s="48" t="s">
        <v>722</v>
      </c>
    </row>
    <row r="10" spans="1:20" ht="15" customHeight="1" x14ac:dyDescent="0.2">
      <c r="A10" s="462"/>
      <c r="B10" s="470"/>
      <c r="C10" s="48">
        <v>55</v>
      </c>
      <c r="D10" s="52" t="s">
        <v>103</v>
      </c>
      <c r="E10" s="48">
        <v>4</v>
      </c>
      <c r="F10" s="48">
        <v>72</v>
      </c>
      <c r="G10" s="48">
        <v>36</v>
      </c>
      <c r="H10" s="48">
        <v>36</v>
      </c>
      <c r="I10" s="48"/>
      <c r="J10" s="48"/>
      <c r="K10" s="48"/>
      <c r="L10" s="48"/>
      <c r="M10" s="48"/>
      <c r="N10" s="48"/>
      <c r="O10" s="48">
        <v>4</v>
      </c>
      <c r="P10" s="48">
        <v>18</v>
      </c>
      <c r="Q10" s="48"/>
      <c r="R10" s="48"/>
      <c r="S10" s="48"/>
      <c r="T10" s="48" t="s">
        <v>722</v>
      </c>
    </row>
    <row r="11" spans="1:20" ht="15" customHeight="1" x14ac:dyDescent="0.2">
      <c r="A11" s="462"/>
      <c r="B11" s="470"/>
      <c r="C11" s="48">
        <v>66</v>
      </c>
      <c r="D11" s="52" t="s">
        <v>723</v>
      </c>
      <c r="E11" s="48">
        <v>3</v>
      </c>
      <c r="F11" s="48">
        <v>54</v>
      </c>
      <c r="G11" s="48">
        <v>36</v>
      </c>
      <c r="H11" s="48">
        <v>18</v>
      </c>
      <c r="I11" s="48"/>
      <c r="J11" s="48"/>
      <c r="K11" s="48">
        <v>3</v>
      </c>
      <c r="L11" s="48">
        <v>18</v>
      </c>
      <c r="M11" s="48"/>
      <c r="N11" s="48"/>
      <c r="O11" s="48"/>
      <c r="P11" s="48"/>
      <c r="Q11" s="48"/>
      <c r="R11" s="48"/>
      <c r="S11" s="48"/>
      <c r="T11" s="48" t="s">
        <v>721</v>
      </c>
    </row>
    <row r="12" spans="1:20" ht="15" customHeight="1" x14ac:dyDescent="0.2">
      <c r="A12" s="462"/>
      <c r="B12" s="470"/>
      <c r="C12" s="48">
        <v>77</v>
      </c>
      <c r="D12" s="52" t="s">
        <v>574</v>
      </c>
      <c r="E12" s="48">
        <v>3</v>
      </c>
      <c r="F12" s="48">
        <v>54</v>
      </c>
      <c r="G12" s="48">
        <v>36</v>
      </c>
      <c r="H12" s="48">
        <v>18</v>
      </c>
      <c r="I12" s="48">
        <v>3</v>
      </c>
      <c r="J12" s="48">
        <v>18</v>
      </c>
      <c r="K12" s="48"/>
      <c r="L12" s="48"/>
      <c r="M12" s="48"/>
      <c r="N12" s="48"/>
      <c r="O12" s="48"/>
      <c r="P12" s="48"/>
      <c r="Q12" s="48"/>
      <c r="R12" s="48"/>
      <c r="S12" s="48"/>
      <c r="T12" s="48" t="s">
        <v>722</v>
      </c>
    </row>
    <row r="13" spans="1:20" ht="15" customHeight="1" x14ac:dyDescent="0.2">
      <c r="A13" s="462"/>
      <c r="B13" s="470"/>
      <c r="C13" s="48">
        <v>88</v>
      </c>
      <c r="D13" s="52" t="s">
        <v>529</v>
      </c>
      <c r="E13" s="48">
        <v>5</v>
      </c>
      <c r="F13" s="48">
        <v>90</v>
      </c>
      <c r="G13" s="48">
        <v>54</v>
      </c>
      <c r="H13" s="48">
        <v>36</v>
      </c>
      <c r="I13" s="48"/>
      <c r="J13" s="48"/>
      <c r="K13" s="48">
        <v>3</v>
      </c>
      <c r="L13" s="48">
        <v>15</v>
      </c>
      <c r="M13" s="48">
        <v>3</v>
      </c>
      <c r="N13" s="48">
        <v>15</v>
      </c>
      <c r="O13" s="48"/>
      <c r="P13" s="48"/>
      <c r="Q13" s="48"/>
      <c r="R13" s="48"/>
      <c r="S13" s="48"/>
      <c r="T13" s="48" t="s">
        <v>750</v>
      </c>
    </row>
    <row r="14" spans="1:20" ht="15" customHeight="1" x14ac:dyDescent="0.2">
      <c r="A14" s="462"/>
      <c r="B14" s="470"/>
      <c r="C14" s="48">
        <v>99</v>
      </c>
      <c r="D14" s="52" t="s">
        <v>724</v>
      </c>
      <c r="E14" s="48">
        <v>2</v>
      </c>
      <c r="F14" s="48">
        <v>36</v>
      </c>
      <c r="G14" s="48">
        <v>18</v>
      </c>
      <c r="H14" s="48">
        <v>18</v>
      </c>
      <c r="I14" s="48">
        <v>9</v>
      </c>
      <c r="J14" s="48">
        <v>2</v>
      </c>
      <c r="K14" s="48"/>
      <c r="L14" s="48"/>
      <c r="M14" s="48"/>
      <c r="N14" s="48"/>
      <c r="O14" s="48"/>
      <c r="P14" s="48"/>
      <c r="Q14" s="48"/>
      <c r="R14" s="48">
        <v>9</v>
      </c>
      <c r="S14" s="48">
        <v>2</v>
      </c>
      <c r="T14" s="48" t="s">
        <v>721</v>
      </c>
    </row>
    <row r="15" spans="1:20" ht="15" customHeight="1" x14ac:dyDescent="0.2">
      <c r="A15" s="462"/>
      <c r="B15" s="470"/>
      <c r="C15" s="60">
        <v>110</v>
      </c>
      <c r="D15" s="52" t="s">
        <v>725</v>
      </c>
      <c r="E15" s="48">
        <v>5</v>
      </c>
      <c r="F15" s="48">
        <v>90</v>
      </c>
      <c r="G15" s="48">
        <v>45</v>
      </c>
      <c r="H15" s="48">
        <v>45</v>
      </c>
      <c r="I15" s="48"/>
      <c r="J15" s="48"/>
      <c r="K15" s="48"/>
      <c r="L15" s="48"/>
      <c r="M15" s="48">
        <v>3</v>
      </c>
      <c r="N15" s="48">
        <v>15</v>
      </c>
      <c r="O15" s="48">
        <v>3</v>
      </c>
      <c r="P15" s="48">
        <v>15</v>
      </c>
      <c r="Q15" s="48"/>
      <c r="R15" s="48"/>
      <c r="S15" s="48"/>
      <c r="T15" s="48" t="s">
        <v>721</v>
      </c>
    </row>
    <row r="16" spans="1:20" ht="15" customHeight="1" x14ac:dyDescent="0.2">
      <c r="A16" s="462"/>
      <c r="B16" s="470"/>
      <c r="C16" s="466" t="s">
        <v>41</v>
      </c>
      <c r="D16" s="466"/>
      <c r="E16" s="51">
        <v>30</v>
      </c>
      <c r="F16" s="51">
        <v>540</v>
      </c>
      <c r="G16" s="51">
        <v>315</v>
      </c>
      <c r="H16" s="51">
        <v>225</v>
      </c>
      <c r="I16" s="51"/>
      <c r="J16" s="57"/>
      <c r="K16" s="57"/>
      <c r="L16" s="57"/>
      <c r="M16" s="57"/>
      <c r="N16" s="57"/>
      <c r="O16" s="57"/>
      <c r="P16" s="57"/>
      <c r="Q16" s="57"/>
      <c r="R16" s="57"/>
      <c r="S16" s="57"/>
      <c r="T16" s="57"/>
    </row>
    <row r="17" spans="1:20" ht="15" customHeight="1" x14ac:dyDescent="0.2">
      <c r="A17" s="462"/>
      <c r="B17" s="470" t="s">
        <v>766</v>
      </c>
      <c r="C17" s="48">
        <v>11</v>
      </c>
      <c r="D17" s="52" t="s">
        <v>581</v>
      </c>
      <c r="E17" s="48">
        <v>3</v>
      </c>
      <c r="F17" s="48">
        <v>54</v>
      </c>
      <c r="G17" s="48">
        <v>25</v>
      </c>
      <c r="H17" s="48">
        <v>29</v>
      </c>
      <c r="I17" s="48">
        <v>3</v>
      </c>
      <c r="J17" s="48">
        <v>18</v>
      </c>
      <c r="K17" s="48"/>
      <c r="L17" s="48"/>
      <c r="M17" s="48"/>
      <c r="N17" s="48"/>
      <c r="O17" s="48"/>
      <c r="P17" s="48"/>
      <c r="Q17" s="48"/>
      <c r="R17" s="48"/>
      <c r="S17" s="48"/>
      <c r="T17" s="48" t="s">
        <v>721</v>
      </c>
    </row>
    <row r="18" spans="1:20" ht="15" customHeight="1" x14ac:dyDescent="0.2">
      <c r="A18" s="462"/>
      <c r="B18" s="470"/>
      <c r="C18" s="48">
        <v>12</v>
      </c>
      <c r="D18" s="52" t="s">
        <v>582</v>
      </c>
      <c r="E18" s="48">
        <v>3</v>
      </c>
      <c r="F18" s="48">
        <v>54</v>
      </c>
      <c r="G18" s="48">
        <v>36</v>
      </c>
      <c r="H18" s="48">
        <v>18</v>
      </c>
      <c r="I18" s="48">
        <v>3</v>
      </c>
      <c r="J18" s="48">
        <v>18</v>
      </c>
      <c r="K18" s="48"/>
      <c r="L18" s="48"/>
      <c r="M18" s="48"/>
      <c r="N18" s="48"/>
      <c r="O18" s="48"/>
      <c r="P18" s="48"/>
      <c r="Q18" s="48"/>
      <c r="R18" s="48"/>
      <c r="S18" s="48"/>
      <c r="T18" s="48" t="s">
        <v>721</v>
      </c>
    </row>
    <row r="19" spans="1:20" ht="15" customHeight="1" x14ac:dyDescent="0.2">
      <c r="A19" s="463"/>
      <c r="B19" s="470"/>
      <c r="C19" s="467" t="s">
        <v>769</v>
      </c>
      <c r="D19" s="467"/>
      <c r="E19" s="51">
        <v>6</v>
      </c>
      <c r="F19" s="51">
        <v>108</v>
      </c>
      <c r="G19" s="51">
        <v>61</v>
      </c>
      <c r="H19" s="51">
        <v>47</v>
      </c>
      <c r="I19" s="57"/>
      <c r="J19" s="57"/>
      <c r="K19" s="57"/>
      <c r="L19" s="57"/>
      <c r="M19" s="57"/>
      <c r="N19" s="57"/>
      <c r="O19" s="57"/>
      <c r="P19" s="57"/>
      <c r="Q19" s="57"/>
      <c r="R19" s="57"/>
      <c r="S19" s="57"/>
      <c r="T19" s="57"/>
    </row>
    <row r="20" spans="1:20" ht="15" customHeight="1" x14ac:dyDescent="0.2">
      <c r="A20" s="461" t="s">
        <v>767</v>
      </c>
      <c r="B20" s="470" t="s">
        <v>122</v>
      </c>
      <c r="C20" s="55">
        <v>1</v>
      </c>
      <c r="D20" s="52" t="s">
        <v>66</v>
      </c>
      <c r="E20" s="48">
        <v>3</v>
      </c>
      <c r="F20" s="48">
        <v>54</v>
      </c>
      <c r="G20" s="48">
        <v>45</v>
      </c>
      <c r="H20" s="48">
        <v>9</v>
      </c>
      <c r="I20" s="48"/>
      <c r="J20" s="48"/>
      <c r="K20" s="48"/>
      <c r="L20" s="48"/>
      <c r="M20" s="48"/>
      <c r="N20" s="48"/>
      <c r="O20" s="48"/>
      <c r="P20" s="48"/>
      <c r="Q20" s="48">
        <v>3</v>
      </c>
      <c r="R20" s="48">
        <v>18</v>
      </c>
      <c r="S20" s="48"/>
      <c r="T20" s="48" t="s">
        <v>721</v>
      </c>
    </row>
    <row r="21" spans="1:20" ht="15" customHeight="1" x14ac:dyDescent="0.2">
      <c r="A21" s="462"/>
      <c r="B21" s="470"/>
      <c r="C21" s="50">
        <v>2</v>
      </c>
      <c r="D21" s="52" t="s">
        <v>47</v>
      </c>
      <c r="E21" s="48">
        <v>3</v>
      </c>
      <c r="F21" s="48">
        <v>54</v>
      </c>
      <c r="G21" s="48">
        <v>45</v>
      </c>
      <c r="H21" s="48">
        <v>9</v>
      </c>
      <c r="I21" s="48">
        <v>3</v>
      </c>
      <c r="J21" s="48">
        <v>18</v>
      </c>
      <c r="K21" s="48"/>
      <c r="L21" s="48"/>
      <c r="M21" s="48"/>
      <c r="N21" s="48"/>
      <c r="O21" s="48"/>
      <c r="P21" s="48"/>
      <c r="Q21" s="48"/>
      <c r="R21" s="48"/>
      <c r="S21" s="48"/>
      <c r="T21" s="48" t="s">
        <v>722</v>
      </c>
    </row>
    <row r="22" spans="1:20" ht="15" customHeight="1" x14ac:dyDescent="0.2">
      <c r="A22" s="462"/>
      <c r="B22" s="470"/>
      <c r="C22" s="55">
        <v>3</v>
      </c>
      <c r="D22" s="52" t="s">
        <v>54</v>
      </c>
      <c r="E22" s="48">
        <v>4</v>
      </c>
      <c r="F22" s="48">
        <v>72</v>
      </c>
      <c r="G22" s="48">
        <v>63</v>
      </c>
      <c r="H22" s="48">
        <v>9</v>
      </c>
      <c r="I22" s="48"/>
      <c r="J22" s="48"/>
      <c r="K22" s="48"/>
      <c r="L22" s="48"/>
      <c r="M22" s="48"/>
      <c r="N22" s="48"/>
      <c r="O22" s="48">
        <v>4</v>
      </c>
      <c r="P22" s="48">
        <v>18</v>
      </c>
      <c r="Q22" s="48"/>
      <c r="R22" s="48"/>
      <c r="S22" s="48"/>
      <c r="T22" s="48" t="s">
        <v>722</v>
      </c>
    </row>
    <row r="23" spans="1:20" ht="15" customHeight="1" x14ac:dyDescent="0.2">
      <c r="A23" s="462"/>
      <c r="B23" s="470"/>
      <c r="C23" s="55">
        <v>4</v>
      </c>
      <c r="D23" s="52" t="s">
        <v>758</v>
      </c>
      <c r="E23" s="48">
        <v>4</v>
      </c>
      <c r="F23" s="48">
        <v>72</v>
      </c>
      <c r="G23" s="48">
        <v>72</v>
      </c>
      <c r="H23" s="48"/>
      <c r="I23" s="48"/>
      <c r="J23" s="48"/>
      <c r="K23" s="48"/>
      <c r="L23" s="48"/>
      <c r="M23" s="48"/>
      <c r="N23" s="48"/>
      <c r="O23" s="48">
        <v>3</v>
      </c>
      <c r="P23" s="48">
        <v>18</v>
      </c>
      <c r="Q23" s="48"/>
      <c r="R23" s="48"/>
      <c r="S23" s="48"/>
      <c r="T23" s="48" t="s">
        <v>722</v>
      </c>
    </row>
    <row r="24" spans="1:20" ht="15" customHeight="1" x14ac:dyDescent="0.2">
      <c r="A24" s="462"/>
      <c r="B24" s="470"/>
      <c r="C24" s="55">
        <v>5</v>
      </c>
      <c r="D24" s="52" t="s">
        <v>759</v>
      </c>
      <c r="E24" s="48">
        <v>3</v>
      </c>
      <c r="F24" s="48">
        <v>54</v>
      </c>
      <c r="G24" s="48">
        <v>45</v>
      </c>
      <c r="H24" s="48">
        <v>9</v>
      </c>
      <c r="I24" s="48"/>
      <c r="J24" s="48"/>
      <c r="K24" s="48"/>
      <c r="L24" s="48"/>
      <c r="M24" s="48">
        <v>3</v>
      </c>
      <c r="N24" s="48">
        <v>18</v>
      </c>
      <c r="O24" s="48"/>
      <c r="P24" s="48"/>
      <c r="Q24" s="48"/>
      <c r="R24" s="48"/>
      <c r="S24" s="48"/>
      <c r="T24" s="48" t="s">
        <v>721</v>
      </c>
    </row>
    <row r="25" spans="1:20" ht="15" customHeight="1" x14ac:dyDescent="0.2">
      <c r="A25" s="462"/>
      <c r="B25" s="470"/>
      <c r="C25" s="55">
        <v>6</v>
      </c>
      <c r="D25" s="52" t="s">
        <v>760</v>
      </c>
      <c r="E25" s="48">
        <v>4</v>
      </c>
      <c r="F25" s="48">
        <v>72</v>
      </c>
      <c r="G25" s="48">
        <v>45</v>
      </c>
      <c r="H25" s="48">
        <v>27</v>
      </c>
      <c r="I25" s="48"/>
      <c r="J25" s="48"/>
      <c r="K25" s="48">
        <v>4</v>
      </c>
      <c r="L25" s="48">
        <v>18</v>
      </c>
      <c r="M25" s="48"/>
      <c r="N25" s="48"/>
      <c r="O25" s="48"/>
      <c r="P25" s="48"/>
      <c r="Q25" s="48"/>
      <c r="R25" s="48"/>
      <c r="S25" s="48"/>
      <c r="T25" s="48" t="s">
        <v>722</v>
      </c>
    </row>
    <row r="26" spans="1:20" ht="15" customHeight="1" x14ac:dyDescent="0.2">
      <c r="A26" s="462"/>
      <c r="B26" s="470"/>
      <c r="C26" s="55">
        <v>7</v>
      </c>
      <c r="D26" s="52" t="s">
        <v>761</v>
      </c>
      <c r="E26" s="48">
        <v>4</v>
      </c>
      <c r="F26" s="48">
        <v>72</v>
      </c>
      <c r="G26" s="48">
        <v>45</v>
      </c>
      <c r="H26" s="48">
        <v>27</v>
      </c>
      <c r="I26" s="48"/>
      <c r="J26" s="48"/>
      <c r="K26" s="48"/>
      <c r="L26" s="48"/>
      <c r="M26" s="48">
        <v>4</v>
      </c>
      <c r="N26" s="48">
        <v>18</v>
      </c>
      <c r="O26" s="48"/>
      <c r="P26" s="48"/>
      <c r="Q26" s="48"/>
      <c r="R26" s="48"/>
      <c r="S26" s="48"/>
      <c r="T26" s="48" t="s">
        <v>722</v>
      </c>
    </row>
    <row r="27" spans="1:20" ht="15" customHeight="1" x14ac:dyDescent="0.2">
      <c r="A27" s="462"/>
      <c r="B27" s="470"/>
      <c r="C27" s="55">
        <v>8</v>
      </c>
      <c r="D27" s="52" t="s">
        <v>762</v>
      </c>
      <c r="E27" s="48">
        <v>3</v>
      </c>
      <c r="F27" s="48">
        <v>54</v>
      </c>
      <c r="G27" s="48">
        <v>45</v>
      </c>
      <c r="H27" s="48">
        <v>9</v>
      </c>
      <c r="I27" s="48"/>
      <c r="J27" s="48"/>
      <c r="K27" s="48"/>
      <c r="L27" s="48"/>
      <c r="M27" s="48">
        <v>3</v>
      </c>
      <c r="N27" s="48">
        <v>18</v>
      </c>
      <c r="O27" s="48"/>
      <c r="P27" s="48"/>
      <c r="Q27" s="48"/>
      <c r="R27" s="48"/>
      <c r="S27" s="48"/>
      <c r="T27" s="48" t="s">
        <v>721</v>
      </c>
    </row>
    <row r="28" spans="1:20" ht="15" customHeight="1" x14ac:dyDescent="0.2">
      <c r="A28" s="462"/>
      <c r="B28" s="470"/>
      <c r="C28" s="55">
        <v>9</v>
      </c>
      <c r="D28" s="52" t="s">
        <v>763</v>
      </c>
      <c r="E28" s="48">
        <v>3</v>
      </c>
      <c r="F28" s="48">
        <v>54</v>
      </c>
      <c r="G28" s="48">
        <v>45</v>
      </c>
      <c r="H28" s="48">
        <v>9</v>
      </c>
      <c r="I28" s="48"/>
      <c r="J28" s="48"/>
      <c r="K28" s="48">
        <v>3</v>
      </c>
      <c r="L28" s="48">
        <v>18</v>
      </c>
      <c r="M28" s="48"/>
      <c r="N28" s="48"/>
      <c r="O28" s="48"/>
      <c r="P28" s="48"/>
      <c r="Q28" s="48"/>
      <c r="R28" s="48"/>
      <c r="S28" s="48"/>
      <c r="T28" s="48" t="s">
        <v>721</v>
      </c>
    </row>
    <row r="29" spans="1:20" ht="15" customHeight="1" x14ac:dyDescent="0.2">
      <c r="A29" s="462"/>
      <c r="B29" s="470"/>
      <c r="C29" s="55">
        <v>10</v>
      </c>
      <c r="D29" s="52" t="s">
        <v>763</v>
      </c>
      <c r="E29" s="48">
        <v>3</v>
      </c>
      <c r="F29" s="48">
        <v>54</v>
      </c>
      <c r="G29" s="48">
        <v>45</v>
      </c>
      <c r="H29" s="48">
        <v>9</v>
      </c>
      <c r="I29" s="48"/>
      <c r="J29" s="48"/>
      <c r="K29" s="48"/>
      <c r="L29" s="48"/>
      <c r="M29" s="48">
        <v>3</v>
      </c>
      <c r="N29" s="48">
        <v>18</v>
      </c>
      <c r="O29" s="48"/>
      <c r="P29" s="48"/>
      <c r="Q29" s="48"/>
      <c r="R29" s="48"/>
      <c r="S29" s="48"/>
      <c r="T29" s="48" t="s">
        <v>722</v>
      </c>
    </row>
    <row r="30" spans="1:20" ht="15" customHeight="1" x14ac:dyDescent="0.2">
      <c r="A30" s="462"/>
      <c r="B30" s="470"/>
      <c r="C30" s="55">
        <v>11</v>
      </c>
      <c r="D30" s="52" t="s">
        <v>764</v>
      </c>
      <c r="E30" s="48">
        <v>3</v>
      </c>
      <c r="F30" s="48">
        <v>54</v>
      </c>
      <c r="G30" s="48">
        <v>45</v>
      </c>
      <c r="H30" s="48">
        <v>9</v>
      </c>
      <c r="I30" s="48"/>
      <c r="J30" s="48"/>
      <c r="K30" s="48"/>
      <c r="L30" s="48"/>
      <c r="M30" s="48">
        <v>3</v>
      </c>
      <c r="N30" s="48">
        <v>18</v>
      </c>
      <c r="O30" s="48"/>
      <c r="P30" s="48"/>
      <c r="Q30" s="48"/>
      <c r="R30" s="48"/>
      <c r="S30" s="48"/>
      <c r="T30" s="48" t="s">
        <v>722</v>
      </c>
    </row>
    <row r="31" spans="1:20" ht="15" customHeight="1" x14ac:dyDescent="0.2">
      <c r="A31" s="462"/>
      <c r="B31" s="470"/>
      <c r="C31" s="55">
        <v>12</v>
      </c>
      <c r="D31" s="52" t="s">
        <v>765</v>
      </c>
      <c r="E31" s="48">
        <v>3</v>
      </c>
      <c r="F31" s="48">
        <v>54</v>
      </c>
      <c r="G31" s="48">
        <v>36</v>
      </c>
      <c r="H31" s="48">
        <v>18</v>
      </c>
      <c r="I31" s="48"/>
      <c r="J31" s="48"/>
      <c r="K31" s="48"/>
      <c r="L31" s="48"/>
      <c r="M31" s="48"/>
      <c r="N31" s="48"/>
      <c r="O31" s="48">
        <v>3</v>
      </c>
      <c r="P31" s="48">
        <v>18</v>
      </c>
      <c r="Q31" s="48"/>
      <c r="R31" s="48"/>
      <c r="S31" s="48"/>
      <c r="T31" s="48" t="s">
        <v>721</v>
      </c>
    </row>
    <row r="32" spans="1:20" ht="15" customHeight="1" x14ac:dyDescent="0.2">
      <c r="A32" s="462"/>
      <c r="B32" s="470"/>
      <c r="C32" s="55">
        <v>13</v>
      </c>
      <c r="D32" s="52" t="s">
        <v>360</v>
      </c>
      <c r="E32" s="48">
        <v>36</v>
      </c>
      <c r="F32" s="48">
        <v>720</v>
      </c>
      <c r="G32" s="48">
        <v>8</v>
      </c>
      <c r="H32" s="48">
        <v>712</v>
      </c>
      <c r="I32" s="48"/>
      <c r="J32" s="48"/>
      <c r="K32" s="48"/>
      <c r="L32" s="48"/>
      <c r="M32" s="48"/>
      <c r="N32" s="48"/>
      <c r="O32" s="48"/>
      <c r="P32" s="48"/>
      <c r="Q32" s="48"/>
      <c r="R32" s="48"/>
      <c r="S32" s="48">
        <v>20</v>
      </c>
      <c r="T32" s="48" t="s">
        <v>721</v>
      </c>
    </row>
    <row r="33" spans="1:20" ht="15" customHeight="1" x14ac:dyDescent="0.2">
      <c r="A33" s="462"/>
      <c r="B33" s="470"/>
      <c r="C33" s="55">
        <v>14</v>
      </c>
      <c r="D33" s="62" t="s">
        <v>363</v>
      </c>
      <c r="E33" s="48">
        <v>14</v>
      </c>
      <c r="F33" s="48">
        <v>252</v>
      </c>
      <c r="G33" s="48"/>
      <c r="H33" s="48">
        <v>252</v>
      </c>
      <c r="I33" s="48"/>
      <c r="J33" s="48"/>
      <c r="K33" s="48"/>
      <c r="L33" s="48"/>
      <c r="M33" s="48"/>
      <c r="N33" s="48"/>
      <c r="O33" s="48"/>
      <c r="P33" s="48"/>
      <c r="Q33" s="48"/>
      <c r="R33" s="48"/>
      <c r="S33" s="48">
        <v>14</v>
      </c>
      <c r="T33" s="48" t="s">
        <v>721</v>
      </c>
    </row>
    <row r="34" spans="1:20" ht="15" customHeight="1" x14ac:dyDescent="0.2">
      <c r="A34" s="462"/>
      <c r="B34" s="470"/>
      <c r="C34" s="455" t="s">
        <v>41</v>
      </c>
      <c r="D34" s="455"/>
      <c r="E34" s="48">
        <v>90</v>
      </c>
      <c r="F34" s="48">
        <v>1692</v>
      </c>
      <c r="G34" s="48">
        <v>584</v>
      </c>
      <c r="H34" s="48">
        <v>1108</v>
      </c>
      <c r="I34" s="48"/>
      <c r="J34" s="48"/>
      <c r="K34" s="48"/>
      <c r="L34" s="48"/>
      <c r="M34" s="48"/>
      <c r="N34" s="48"/>
      <c r="O34" s="48"/>
      <c r="P34" s="48"/>
      <c r="Q34" s="48"/>
      <c r="R34" s="48"/>
      <c r="S34" s="48"/>
      <c r="T34" s="55"/>
    </row>
    <row r="35" spans="1:20" ht="15" customHeight="1" x14ac:dyDescent="0.2">
      <c r="A35" s="462"/>
      <c r="B35" s="470" t="s">
        <v>118</v>
      </c>
      <c r="C35" s="55">
        <v>16</v>
      </c>
      <c r="D35" s="52" t="s">
        <v>738</v>
      </c>
      <c r="E35" s="52">
        <v>3</v>
      </c>
      <c r="F35" s="52">
        <v>54</v>
      </c>
      <c r="G35" s="52">
        <v>45</v>
      </c>
      <c r="H35" s="52">
        <v>9</v>
      </c>
      <c r="I35" s="48"/>
      <c r="J35" s="48"/>
      <c r="K35" s="48"/>
      <c r="L35" s="48"/>
      <c r="M35" s="48"/>
      <c r="N35" s="48"/>
      <c r="O35" s="48">
        <v>3</v>
      </c>
      <c r="P35" s="48">
        <v>18</v>
      </c>
      <c r="Q35" s="48"/>
      <c r="R35" s="48"/>
      <c r="S35" s="48"/>
      <c r="T35" s="55" t="s">
        <v>721</v>
      </c>
    </row>
    <row r="36" spans="1:20" ht="15" customHeight="1" x14ac:dyDescent="0.2">
      <c r="A36" s="462"/>
      <c r="B36" s="470"/>
      <c r="C36" s="55">
        <v>17</v>
      </c>
      <c r="D36" s="52" t="s">
        <v>739</v>
      </c>
      <c r="E36" s="52">
        <v>4</v>
      </c>
      <c r="F36" s="52">
        <v>72</v>
      </c>
      <c r="G36" s="52">
        <v>54</v>
      </c>
      <c r="H36" s="52">
        <v>18</v>
      </c>
      <c r="I36" s="48"/>
      <c r="J36" s="48"/>
      <c r="K36" s="48"/>
      <c r="L36" s="48"/>
      <c r="M36" s="48">
        <v>3</v>
      </c>
      <c r="N36" s="48">
        <v>18</v>
      </c>
      <c r="O36" s="48"/>
      <c r="P36" s="48"/>
      <c r="Q36" s="48"/>
      <c r="R36" s="48"/>
      <c r="S36" s="48"/>
      <c r="T36" s="55" t="s">
        <v>721</v>
      </c>
    </row>
    <row r="37" spans="1:20" ht="15" customHeight="1" x14ac:dyDescent="0.2">
      <c r="A37" s="462"/>
      <c r="B37" s="470"/>
      <c r="C37" s="55">
        <v>18</v>
      </c>
      <c r="D37" s="52" t="s">
        <v>584</v>
      </c>
      <c r="E37" s="52">
        <v>3</v>
      </c>
      <c r="F37" s="52">
        <v>54</v>
      </c>
      <c r="G37" s="52">
        <v>54</v>
      </c>
      <c r="H37" s="52"/>
      <c r="I37" s="48"/>
      <c r="J37" s="48"/>
      <c r="K37" s="48"/>
      <c r="L37" s="48"/>
      <c r="M37" s="48"/>
      <c r="N37" s="48"/>
      <c r="O37" s="48"/>
      <c r="P37" s="48"/>
      <c r="Q37" s="48">
        <v>3</v>
      </c>
      <c r="R37" s="48">
        <v>18</v>
      </c>
      <c r="S37" s="48"/>
      <c r="T37" s="55" t="s">
        <v>721</v>
      </c>
    </row>
    <row r="38" spans="1:20" ht="15" customHeight="1" x14ac:dyDescent="0.2">
      <c r="A38" s="463"/>
      <c r="B38" s="470"/>
      <c r="C38" s="466" t="s">
        <v>768</v>
      </c>
      <c r="D38" s="466"/>
      <c r="E38" s="51">
        <v>10</v>
      </c>
      <c r="F38" s="51">
        <v>180</v>
      </c>
      <c r="G38" s="51">
        <v>153</v>
      </c>
      <c r="H38" s="51">
        <v>27</v>
      </c>
      <c r="I38" s="57"/>
      <c r="J38" s="57"/>
      <c r="K38" s="57"/>
      <c r="L38" s="57"/>
      <c r="M38" s="57"/>
      <c r="N38" s="57"/>
      <c r="O38" s="57"/>
      <c r="P38" s="57"/>
      <c r="Q38" s="51"/>
      <c r="R38" s="51"/>
      <c r="S38" s="51"/>
      <c r="T38" s="63"/>
    </row>
    <row r="39" spans="1:20" x14ac:dyDescent="0.2">
      <c r="A39" s="474" t="s">
        <v>521</v>
      </c>
      <c r="B39" s="474"/>
      <c r="C39" s="474"/>
      <c r="D39" s="474"/>
      <c r="E39" s="64">
        <v>140</v>
      </c>
      <c r="F39" s="64">
        <v>2592</v>
      </c>
      <c r="G39" s="64">
        <v>1167</v>
      </c>
      <c r="H39" s="64">
        <v>1425</v>
      </c>
      <c r="I39" s="58">
        <v>43</v>
      </c>
      <c r="J39" s="58"/>
      <c r="K39" s="58">
        <v>17</v>
      </c>
      <c r="L39" s="58"/>
      <c r="M39" s="58">
        <v>26</v>
      </c>
      <c r="N39" s="58"/>
      <c r="O39" s="58">
        <v>22</v>
      </c>
      <c r="P39" s="58"/>
      <c r="Q39" s="58">
        <v>6</v>
      </c>
      <c r="R39" s="58"/>
      <c r="S39" s="58">
        <v>36</v>
      </c>
      <c r="T39" s="59"/>
    </row>
    <row r="40" spans="1:20" x14ac:dyDescent="0.2">
      <c r="A40" s="453" t="s">
        <v>741</v>
      </c>
      <c r="B40" s="453"/>
      <c r="C40" s="453"/>
      <c r="D40" s="453"/>
      <c r="E40" s="475" t="s">
        <v>742</v>
      </c>
      <c r="F40" s="475"/>
      <c r="G40" s="475"/>
      <c r="H40" s="475"/>
      <c r="I40" s="475"/>
      <c r="J40" s="475"/>
      <c r="K40" s="475"/>
      <c r="L40" s="475"/>
      <c r="M40" s="475"/>
      <c r="N40" s="475"/>
      <c r="O40" s="475"/>
      <c r="P40" s="475"/>
      <c r="Q40" s="475"/>
      <c r="R40" s="475"/>
      <c r="S40" s="475"/>
      <c r="T40" s="475"/>
    </row>
    <row r="41" spans="1:20" ht="25.5" customHeight="1" x14ac:dyDescent="0.2">
      <c r="A41" s="453"/>
      <c r="B41" s="453"/>
      <c r="C41" s="453"/>
      <c r="D41" s="453"/>
      <c r="E41" s="475" t="s">
        <v>749</v>
      </c>
      <c r="F41" s="475"/>
      <c r="G41" s="475"/>
      <c r="H41" s="475"/>
      <c r="I41" s="475"/>
      <c r="J41" s="475"/>
      <c r="K41" s="475"/>
      <c r="L41" s="475"/>
      <c r="M41" s="475"/>
      <c r="N41" s="475"/>
      <c r="O41" s="475"/>
      <c r="P41" s="475"/>
      <c r="Q41" s="475"/>
      <c r="R41" s="475"/>
      <c r="S41" s="475"/>
      <c r="T41" s="475"/>
    </row>
    <row r="42" spans="1:20" x14ac:dyDescent="0.2">
      <c r="A42" s="453"/>
      <c r="B42" s="453"/>
      <c r="C42" s="453"/>
      <c r="D42" s="453"/>
      <c r="E42" s="475" t="s">
        <v>743</v>
      </c>
      <c r="F42" s="475"/>
      <c r="G42" s="475"/>
      <c r="H42" s="475"/>
      <c r="I42" s="475"/>
      <c r="J42" s="475"/>
      <c r="K42" s="475"/>
      <c r="L42" s="475"/>
      <c r="M42" s="475"/>
      <c r="N42" s="475"/>
      <c r="O42" s="475"/>
      <c r="P42" s="475"/>
      <c r="Q42" s="475"/>
      <c r="R42" s="475"/>
      <c r="S42" s="475"/>
      <c r="T42" s="475"/>
    </row>
    <row r="43" spans="1:20" x14ac:dyDescent="0.2">
      <c r="A43" s="453"/>
      <c r="B43" s="453"/>
      <c r="C43" s="453"/>
      <c r="D43" s="453"/>
      <c r="E43" s="475" t="s">
        <v>744</v>
      </c>
      <c r="F43" s="475"/>
      <c r="G43" s="475"/>
      <c r="H43" s="475"/>
      <c r="I43" s="475"/>
      <c r="J43" s="475"/>
      <c r="K43" s="475"/>
      <c r="L43" s="475"/>
      <c r="M43" s="475"/>
      <c r="N43" s="475"/>
      <c r="O43" s="475"/>
      <c r="P43" s="475"/>
      <c r="Q43" s="475"/>
      <c r="R43" s="475"/>
      <c r="S43" s="475"/>
      <c r="T43" s="475"/>
    </row>
    <row r="44" spans="1:20" x14ac:dyDescent="0.2">
      <c r="A44" s="453"/>
      <c r="B44" s="453"/>
      <c r="C44" s="453"/>
      <c r="D44" s="453"/>
      <c r="E44" s="476" t="s">
        <v>745</v>
      </c>
      <c r="F44" s="476"/>
      <c r="G44" s="476"/>
      <c r="H44" s="476"/>
      <c r="I44" s="476"/>
      <c r="J44" s="476"/>
      <c r="K44" s="476"/>
      <c r="L44" s="476"/>
      <c r="M44" s="476"/>
      <c r="N44" s="476"/>
      <c r="O44" s="476"/>
      <c r="P44" s="476"/>
      <c r="Q44" s="476"/>
      <c r="R44" s="476"/>
      <c r="S44" s="476"/>
      <c r="T44" s="476"/>
    </row>
  </sheetData>
  <sheetProtection formatCells="0" formatColumns="0" formatRows="0" insertColumns="0" insertRows="0" insertHyperlinks="0" deleteColumns="0" deleteRows="0" pivotTables="0"/>
  <mergeCells count="38">
    <mergeCell ref="C3:C5"/>
    <mergeCell ref="A20:A38"/>
    <mergeCell ref="A1:T1"/>
    <mergeCell ref="A39:D39"/>
    <mergeCell ref="A40:D44"/>
    <mergeCell ref="E40:T40"/>
    <mergeCell ref="E41:T41"/>
    <mergeCell ref="E42:T42"/>
    <mergeCell ref="E43:T43"/>
    <mergeCell ref="E44:T44"/>
    <mergeCell ref="B20:B34"/>
    <mergeCell ref="C34:D34"/>
    <mergeCell ref="B35:B38"/>
    <mergeCell ref="C38:D38"/>
    <mergeCell ref="B17:B19"/>
    <mergeCell ref="C19:D19"/>
    <mergeCell ref="C16:D16"/>
    <mergeCell ref="Q4:R4"/>
    <mergeCell ref="A6:A19"/>
    <mergeCell ref="B6:B16"/>
    <mergeCell ref="T2:T5"/>
    <mergeCell ref="A3:A5"/>
    <mergeCell ref="B3:B5"/>
    <mergeCell ref="D3:D5"/>
    <mergeCell ref="F3:F5"/>
    <mergeCell ref="G3:G5"/>
    <mergeCell ref="H3:H5"/>
    <mergeCell ref="I3:L3"/>
    <mergeCell ref="M3:P3"/>
    <mergeCell ref="Q3:S3"/>
    <mergeCell ref="A2:D2"/>
    <mergeCell ref="E2:E5"/>
    <mergeCell ref="F2:H2"/>
    <mergeCell ref="I2:S2"/>
    <mergeCell ref="I4:J4"/>
    <mergeCell ref="K4:L4"/>
    <mergeCell ref="M4:N4"/>
    <mergeCell ref="O4:P4"/>
  </mergeCells>
  <phoneticPr fontId="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00F14-E9D8-43E6-A36F-7D428F4B3710}">
  <dimension ref="A1:T47"/>
  <sheetViews>
    <sheetView workbookViewId="0">
      <pane xSplit="2" ySplit="5" topLeftCell="C30" activePane="bottomRight" state="frozen"/>
      <selection pane="topRight" activeCell="C1" sqref="C1"/>
      <selection pane="bottomLeft" activeCell="A6" sqref="A6"/>
      <selection pane="bottomRight" activeCell="C6" sqref="A6:XFD6"/>
    </sheetView>
  </sheetViews>
  <sheetFormatPr defaultRowHeight="14.25" x14ac:dyDescent="0.2"/>
  <cols>
    <col min="2" max="2" width="9" style="2"/>
    <col min="3" max="3" width="4.25" customWidth="1"/>
    <col min="4" max="4" width="30.875" customWidth="1"/>
    <col min="5" max="8" width="4.125" customWidth="1"/>
    <col min="9" max="19" width="7.625" customWidth="1"/>
    <col min="20" max="20" width="5" customWidth="1"/>
  </cols>
  <sheetData>
    <row r="1" spans="1:20" ht="30.75" customHeight="1" x14ac:dyDescent="0.2">
      <c r="A1" s="477" t="s">
        <v>770</v>
      </c>
      <c r="B1" s="478"/>
      <c r="C1" s="478"/>
      <c r="D1" s="478"/>
      <c r="E1" s="478"/>
      <c r="F1" s="478"/>
      <c r="G1" s="478"/>
      <c r="H1" s="478"/>
      <c r="I1" s="478"/>
      <c r="J1" s="478"/>
      <c r="K1" s="478"/>
      <c r="L1" s="478"/>
      <c r="M1" s="478"/>
      <c r="N1" s="478"/>
      <c r="O1" s="478"/>
      <c r="P1" s="478"/>
      <c r="Q1" s="478"/>
      <c r="R1" s="478"/>
      <c r="S1" s="478"/>
      <c r="T1" s="478"/>
    </row>
    <row r="2" spans="1:20" x14ac:dyDescent="0.2">
      <c r="A2" s="452" t="s">
        <v>776</v>
      </c>
      <c r="B2" s="452"/>
      <c r="C2" s="452"/>
      <c r="D2" s="452"/>
      <c r="E2" s="453" t="s">
        <v>3</v>
      </c>
      <c r="F2" s="453" t="s">
        <v>91</v>
      </c>
      <c r="G2" s="453"/>
      <c r="H2" s="453"/>
      <c r="I2" s="453" t="s">
        <v>713</v>
      </c>
      <c r="J2" s="453"/>
      <c r="K2" s="453"/>
      <c r="L2" s="453"/>
      <c r="M2" s="453"/>
      <c r="N2" s="453"/>
      <c r="O2" s="453"/>
      <c r="P2" s="453"/>
      <c r="Q2" s="453"/>
      <c r="R2" s="453"/>
      <c r="S2" s="453"/>
      <c r="T2" s="453" t="s">
        <v>714</v>
      </c>
    </row>
    <row r="3" spans="1:20" ht="16.5" customHeight="1" x14ac:dyDescent="0.2">
      <c r="A3" s="453" t="s">
        <v>715</v>
      </c>
      <c r="B3" s="453" t="s">
        <v>81</v>
      </c>
      <c r="C3" s="461" t="s">
        <v>82</v>
      </c>
      <c r="D3" s="453" t="s">
        <v>2</v>
      </c>
      <c r="E3" s="453"/>
      <c r="F3" s="453" t="s">
        <v>521</v>
      </c>
      <c r="G3" s="461" t="s">
        <v>747</v>
      </c>
      <c r="H3" s="453" t="s">
        <v>716</v>
      </c>
      <c r="I3" s="453" t="s">
        <v>522</v>
      </c>
      <c r="J3" s="453"/>
      <c r="K3" s="453"/>
      <c r="L3" s="453"/>
      <c r="M3" s="453" t="s">
        <v>523</v>
      </c>
      <c r="N3" s="453"/>
      <c r="O3" s="453"/>
      <c r="P3" s="453"/>
      <c r="Q3" s="453" t="s">
        <v>524</v>
      </c>
      <c r="R3" s="453"/>
      <c r="S3" s="453"/>
      <c r="T3" s="453"/>
    </row>
    <row r="4" spans="1:20" x14ac:dyDescent="0.2">
      <c r="A4" s="453"/>
      <c r="B4" s="453"/>
      <c r="C4" s="462"/>
      <c r="D4" s="453"/>
      <c r="E4" s="453"/>
      <c r="F4" s="453"/>
      <c r="G4" s="462"/>
      <c r="H4" s="453"/>
      <c r="I4" s="453" t="s">
        <v>4</v>
      </c>
      <c r="J4" s="453"/>
      <c r="K4" s="453" t="s">
        <v>5</v>
      </c>
      <c r="L4" s="453"/>
      <c r="M4" s="453" t="s">
        <v>6</v>
      </c>
      <c r="N4" s="453"/>
      <c r="O4" s="453" t="s">
        <v>7</v>
      </c>
      <c r="P4" s="453"/>
      <c r="Q4" s="453" t="s">
        <v>8</v>
      </c>
      <c r="R4" s="453"/>
      <c r="S4" s="47" t="s">
        <v>9</v>
      </c>
      <c r="T4" s="453"/>
    </row>
    <row r="5" spans="1:20" x14ac:dyDescent="0.2">
      <c r="A5" s="453"/>
      <c r="B5" s="453"/>
      <c r="C5" s="463"/>
      <c r="D5" s="453"/>
      <c r="E5" s="453"/>
      <c r="F5" s="453"/>
      <c r="G5" s="463"/>
      <c r="H5" s="453"/>
      <c r="I5" s="47" t="s">
        <v>717</v>
      </c>
      <c r="J5" s="47" t="s">
        <v>718</v>
      </c>
      <c r="K5" s="47" t="s">
        <v>717</v>
      </c>
      <c r="L5" s="47" t="s">
        <v>718</v>
      </c>
      <c r="M5" s="47" t="s">
        <v>717</v>
      </c>
      <c r="N5" s="47" t="s">
        <v>718</v>
      </c>
      <c r="O5" s="47" t="s">
        <v>717</v>
      </c>
      <c r="P5" s="47" t="s">
        <v>718</v>
      </c>
      <c r="Q5" s="47" t="s">
        <v>717</v>
      </c>
      <c r="R5" s="47" t="s">
        <v>718</v>
      </c>
      <c r="S5" s="47" t="s">
        <v>719</v>
      </c>
      <c r="T5" s="453"/>
    </row>
    <row r="6" spans="1:20" ht="12.75" customHeight="1" x14ac:dyDescent="0.2">
      <c r="A6" s="461" t="s">
        <v>748</v>
      </c>
      <c r="B6" s="453" t="s">
        <v>720</v>
      </c>
      <c r="C6" s="48">
        <v>1</v>
      </c>
      <c r="D6" s="52" t="s">
        <v>23</v>
      </c>
      <c r="E6" s="48">
        <v>2</v>
      </c>
      <c r="F6" s="48">
        <v>36</v>
      </c>
      <c r="G6" s="48">
        <v>36</v>
      </c>
      <c r="H6" s="48"/>
      <c r="I6" s="48">
        <v>2</v>
      </c>
      <c r="J6" s="48">
        <v>18</v>
      </c>
      <c r="K6" s="48"/>
      <c r="L6" s="48"/>
      <c r="M6" s="48"/>
      <c r="N6" s="48"/>
      <c r="O6" s="48"/>
      <c r="P6" s="48"/>
      <c r="Q6" s="48"/>
      <c r="R6" s="48"/>
      <c r="S6" s="48"/>
      <c r="T6" s="48" t="s">
        <v>721</v>
      </c>
    </row>
    <row r="7" spans="1:20" ht="12.75" customHeight="1" x14ac:dyDescent="0.2">
      <c r="A7" s="462"/>
      <c r="B7" s="453"/>
      <c r="C7" s="48">
        <v>2</v>
      </c>
      <c r="D7" s="62" t="s">
        <v>226</v>
      </c>
      <c r="E7" s="48">
        <v>2</v>
      </c>
      <c r="F7" s="48">
        <v>36</v>
      </c>
      <c r="G7" s="48"/>
      <c r="H7" s="48">
        <v>36</v>
      </c>
      <c r="I7" s="48">
        <v>18</v>
      </c>
      <c r="J7" s="48">
        <v>2</v>
      </c>
      <c r="K7" s="48"/>
      <c r="L7" s="48"/>
      <c r="M7" s="48"/>
      <c r="N7" s="48"/>
      <c r="O7" s="48"/>
      <c r="P7" s="48"/>
      <c r="Q7" s="48"/>
      <c r="R7" s="48"/>
      <c r="S7" s="48"/>
      <c r="T7" s="48" t="s">
        <v>721</v>
      </c>
    </row>
    <row r="8" spans="1:20" ht="12.75" customHeight="1" x14ac:dyDescent="0.2">
      <c r="A8" s="462"/>
      <c r="B8" s="453"/>
      <c r="C8" s="48">
        <v>3</v>
      </c>
      <c r="D8" s="52" t="s">
        <v>20</v>
      </c>
      <c r="E8" s="48">
        <v>1</v>
      </c>
      <c r="F8" s="48">
        <v>18</v>
      </c>
      <c r="G8" s="48">
        <v>18</v>
      </c>
      <c r="H8" s="48"/>
      <c r="I8" s="48"/>
      <c r="J8" s="48"/>
      <c r="K8" s="48">
        <v>1</v>
      </c>
      <c r="L8" s="48">
        <v>18</v>
      </c>
      <c r="M8" s="48"/>
      <c r="N8" s="48"/>
      <c r="O8" s="48"/>
      <c r="P8" s="48"/>
      <c r="Q8" s="48"/>
      <c r="R8" s="48"/>
      <c r="S8" s="48"/>
      <c r="T8" s="48" t="s">
        <v>721</v>
      </c>
    </row>
    <row r="9" spans="1:20" ht="12.75" customHeight="1" x14ac:dyDescent="0.2">
      <c r="A9" s="462"/>
      <c r="B9" s="453"/>
      <c r="C9" s="48">
        <v>4</v>
      </c>
      <c r="D9" s="52" t="s">
        <v>13</v>
      </c>
      <c r="E9" s="48">
        <v>3</v>
      </c>
      <c r="F9" s="48">
        <v>54</v>
      </c>
      <c r="G9" s="48">
        <v>36</v>
      </c>
      <c r="H9" s="48">
        <v>18</v>
      </c>
      <c r="I9" s="48"/>
      <c r="J9" s="48"/>
      <c r="K9" s="48">
        <v>3</v>
      </c>
      <c r="L9" s="48">
        <v>18</v>
      </c>
      <c r="M9" s="48"/>
      <c r="N9" s="48"/>
      <c r="O9" s="48"/>
      <c r="P9" s="48"/>
      <c r="Q9" s="48"/>
      <c r="R9" s="48"/>
      <c r="S9" s="48"/>
      <c r="T9" s="48" t="s">
        <v>722</v>
      </c>
    </row>
    <row r="10" spans="1:20" ht="12.75" customHeight="1" x14ac:dyDescent="0.2">
      <c r="A10" s="462"/>
      <c r="B10" s="453"/>
      <c r="C10" s="48">
        <v>5</v>
      </c>
      <c r="D10" s="52" t="s">
        <v>103</v>
      </c>
      <c r="E10" s="48">
        <v>4</v>
      </c>
      <c r="F10" s="48">
        <v>72</v>
      </c>
      <c r="G10" s="48">
        <v>36</v>
      </c>
      <c r="H10" s="48">
        <v>36</v>
      </c>
      <c r="I10" s="48"/>
      <c r="J10" s="48"/>
      <c r="K10" s="48"/>
      <c r="L10" s="48"/>
      <c r="M10" s="48"/>
      <c r="N10" s="48"/>
      <c r="O10" s="48">
        <v>4</v>
      </c>
      <c r="P10" s="48">
        <v>18</v>
      </c>
      <c r="Q10" s="48"/>
      <c r="R10" s="48"/>
      <c r="S10" s="48"/>
      <c r="T10" s="48" t="s">
        <v>722</v>
      </c>
    </row>
    <row r="11" spans="1:20" ht="12.75" customHeight="1" x14ac:dyDescent="0.2">
      <c r="A11" s="462"/>
      <c r="B11" s="453"/>
      <c r="C11" s="48">
        <v>6</v>
      </c>
      <c r="D11" s="52" t="s">
        <v>723</v>
      </c>
      <c r="E11" s="48">
        <v>3</v>
      </c>
      <c r="F11" s="48">
        <v>54</v>
      </c>
      <c r="G11" s="48">
        <v>36</v>
      </c>
      <c r="H11" s="48">
        <v>18</v>
      </c>
      <c r="I11" s="48"/>
      <c r="J11" s="48"/>
      <c r="K11" s="48">
        <v>3</v>
      </c>
      <c r="L11" s="48">
        <v>18</v>
      </c>
      <c r="M11" s="48"/>
      <c r="N11" s="48"/>
      <c r="O11" s="48"/>
      <c r="P11" s="48"/>
      <c r="Q11" s="48"/>
      <c r="R11" s="48"/>
      <c r="S11" s="48"/>
      <c r="T11" s="48" t="s">
        <v>721</v>
      </c>
    </row>
    <row r="12" spans="1:20" ht="12.75" customHeight="1" x14ac:dyDescent="0.2">
      <c r="A12" s="462"/>
      <c r="B12" s="453"/>
      <c r="C12" s="48">
        <v>7</v>
      </c>
      <c r="D12" s="52" t="s">
        <v>574</v>
      </c>
      <c r="E12" s="48">
        <v>3</v>
      </c>
      <c r="F12" s="48">
        <v>54</v>
      </c>
      <c r="G12" s="48">
        <v>36</v>
      </c>
      <c r="H12" s="48">
        <v>18</v>
      </c>
      <c r="I12" s="48">
        <v>3</v>
      </c>
      <c r="J12" s="48">
        <v>18</v>
      </c>
      <c r="K12" s="48"/>
      <c r="L12" s="48"/>
      <c r="M12" s="48"/>
      <c r="N12" s="48"/>
      <c r="O12" s="48"/>
      <c r="P12" s="48"/>
      <c r="Q12" s="48"/>
      <c r="R12" s="48"/>
      <c r="S12" s="48"/>
      <c r="T12" s="48" t="s">
        <v>722</v>
      </c>
    </row>
    <row r="13" spans="1:20" ht="12.75" customHeight="1" x14ac:dyDescent="0.2">
      <c r="A13" s="462"/>
      <c r="B13" s="453"/>
      <c r="C13" s="48">
        <v>8</v>
      </c>
      <c r="D13" s="52" t="s">
        <v>529</v>
      </c>
      <c r="E13" s="48">
        <v>5</v>
      </c>
      <c r="F13" s="48">
        <v>90</v>
      </c>
      <c r="G13" s="48">
        <v>54</v>
      </c>
      <c r="H13" s="48">
        <v>36</v>
      </c>
      <c r="I13" s="48"/>
      <c r="J13" s="48"/>
      <c r="K13" s="48">
        <v>3</v>
      </c>
      <c r="L13" s="48">
        <v>15</v>
      </c>
      <c r="M13" s="48">
        <v>3</v>
      </c>
      <c r="N13" s="48">
        <v>15</v>
      </c>
      <c r="O13" s="48"/>
      <c r="P13" s="48"/>
      <c r="Q13" s="48"/>
      <c r="R13" s="48"/>
      <c r="S13" s="48"/>
      <c r="T13" s="48" t="s">
        <v>750</v>
      </c>
    </row>
    <row r="14" spans="1:20" ht="12.75" customHeight="1" x14ac:dyDescent="0.2">
      <c r="A14" s="462"/>
      <c r="B14" s="453"/>
      <c r="C14" s="48">
        <v>9</v>
      </c>
      <c r="D14" s="52" t="s">
        <v>724</v>
      </c>
      <c r="E14" s="48">
        <v>2</v>
      </c>
      <c r="F14" s="48">
        <v>36</v>
      </c>
      <c r="G14" s="48">
        <v>18</v>
      </c>
      <c r="H14" s="48">
        <v>18</v>
      </c>
      <c r="I14" s="48">
        <v>9</v>
      </c>
      <c r="J14" s="48">
        <v>2</v>
      </c>
      <c r="K14" s="48"/>
      <c r="L14" s="48"/>
      <c r="M14" s="48"/>
      <c r="N14" s="48"/>
      <c r="O14" s="48"/>
      <c r="P14" s="48"/>
      <c r="Q14" s="48"/>
      <c r="R14" s="48">
        <v>9</v>
      </c>
      <c r="S14" s="48">
        <v>2</v>
      </c>
      <c r="T14" s="48" t="s">
        <v>721</v>
      </c>
    </row>
    <row r="15" spans="1:20" ht="12.75" customHeight="1" x14ac:dyDescent="0.2">
      <c r="A15" s="462"/>
      <c r="B15" s="453"/>
      <c r="C15" s="48">
        <v>10</v>
      </c>
      <c r="D15" s="52" t="s">
        <v>725</v>
      </c>
      <c r="E15" s="48">
        <v>5</v>
      </c>
      <c r="F15" s="48">
        <v>90</v>
      </c>
      <c r="G15" s="48">
        <v>45</v>
      </c>
      <c r="H15" s="48">
        <v>45</v>
      </c>
      <c r="I15" s="48"/>
      <c r="J15" s="48"/>
      <c r="K15" s="48"/>
      <c r="L15" s="48"/>
      <c r="M15" s="48">
        <v>3</v>
      </c>
      <c r="N15" s="48">
        <v>15</v>
      </c>
      <c r="O15" s="48">
        <v>3</v>
      </c>
      <c r="P15" s="48">
        <v>15</v>
      </c>
      <c r="Q15" s="48"/>
      <c r="R15" s="48"/>
      <c r="S15" s="48"/>
      <c r="T15" s="48" t="s">
        <v>721</v>
      </c>
    </row>
    <row r="16" spans="1:20" ht="12.75" customHeight="1" x14ac:dyDescent="0.2">
      <c r="A16" s="462"/>
      <c r="B16" s="453"/>
      <c r="C16" s="466" t="s">
        <v>41</v>
      </c>
      <c r="D16" s="466"/>
      <c r="E16" s="51">
        <v>30</v>
      </c>
      <c r="F16" s="51">
        <v>540</v>
      </c>
      <c r="G16" s="51">
        <v>315</v>
      </c>
      <c r="H16" s="51">
        <v>225</v>
      </c>
      <c r="I16" s="51"/>
      <c r="J16" s="57"/>
      <c r="K16" s="57"/>
      <c r="L16" s="57"/>
      <c r="M16" s="57"/>
      <c r="N16" s="57"/>
      <c r="O16" s="57"/>
      <c r="P16" s="57"/>
      <c r="Q16" s="57"/>
      <c r="R16" s="57"/>
      <c r="S16" s="57"/>
      <c r="T16" s="57"/>
    </row>
    <row r="17" spans="1:20" ht="12.75" customHeight="1" x14ac:dyDescent="0.2">
      <c r="A17" s="462"/>
      <c r="B17" s="453" t="s">
        <v>726</v>
      </c>
      <c r="C17" s="48">
        <v>11</v>
      </c>
      <c r="D17" s="52" t="s">
        <v>581</v>
      </c>
      <c r="E17" s="48">
        <v>3</v>
      </c>
      <c r="F17" s="48">
        <v>54</v>
      </c>
      <c r="G17" s="48">
        <v>25</v>
      </c>
      <c r="H17" s="48">
        <v>29</v>
      </c>
      <c r="I17" s="48">
        <v>3</v>
      </c>
      <c r="J17" s="48">
        <v>18</v>
      </c>
      <c r="K17" s="48"/>
      <c r="L17" s="48"/>
      <c r="M17" s="48"/>
      <c r="N17" s="48"/>
      <c r="O17" s="48"/>
      <c r="P17" s="48"/>
      <c r="Q17" s="48"/>
      <c r="R17" s="48"/>
      <c r="S17" s="48"/>
      <c r="T17" s="48" t="s">
        <v>721</v>
      </c>
    </row>
    <row r="18" spans="1:20" ht="12.75" customHeight="1" x14ac:dyDescent="0.2">
      <c r="A18" s="462"/>
      <c r="B18" s="453"/>
      <c r="C18" s="48">
        <v>12</v>
      </c>
      <c r="D18" s="52" t="s">
        <v>582</v>
      </c>
      <c r="E18" s="48">
        <v>3</v>
      </c>
      <c r="F18" s="48">
        <v>54</v>
      </c>
      <c r="G18" s="48">
        <v>36</v>
      </c>
      <c r="H18" s="48">
        <v>18</v>
      </c>
      <c r="I18" s="48">
        <v>3</v>
      </c>
      <c r="J18" s="48">
        <v>18</v>
      </c>
      <c r="K18" s="48"/>
      <c r="L18" s="48"/>
      <c r="M18" s="48"/>
      <c r="N18" s="48"/>
      <c r="O18" s="48"/>
      <c r="P18" s="48"/>
      <c r="Q18" s="48"/>
      <c r="R18" s="48"/>
      <c r="S18" s="48"/>
      <c r="T18" s="48" t="s">
        <v>721</v>
      </c>
    </row>
    <row r="19" spans="1:20" ht="12.75" customHeight="1" x14ac:dyDescent="0.2">
      <c r="A19" s="462"/>
      <c r="B19" s="453"/>
      <c r="C19" s="467" t="s">
        <v>727</v>
      </c>
      <c r="D19" s="467"/>
      <c r="E19" s="57"/>
      <c r="F19" s="57"/>
      <c r="G19" s="57"/>
      <c r="H19" s="57"/>
      <c r="I19" s="57"/>
      <c r="J19" s="57"/>
      <c r="K19" s="57"/>
      <c r="L19" s="57"/>
      <c r="M19" s="57"/>
      <c r="N19" s="57"/>
      <c r="O19" s="57"/>
      <c r="P19" s="57"/>
      <c r="Q19" s="57"/>
      <c r="R19" s="57"/>
      <c r="S19" s="57"/>
      <c r="T19" s="57"/>
    </row>
    <row r="20" spans="1:20" ht="12.75" customHeight="1" x14ac:dyDescent="0.2">
      <c r="A20" s="462"/>
      <c r="B20" s="461" t="s">
        <v>752</v>
      </c>
      <c r="C20" s="50">
        <v>13</v>
      </c>
      <c r="D20" s="52" t="s">
        <v>728</v>
      </c>
      <c r="E20" s="48">
        <v>2</v>
      </c>
      <c r="F20" s="48">
        <v>36</v>
      </c>
      <c r="G20" s="48">
        <v>27</v>
      </c>
      <c r="H20" s="48">
        <v>9</v>
      </c>
      <c r="I20" s="49"/>
      <c r="J20" s="49"/>
      <c r="K20" s="49"/>
      <c r="L20" s="49"/>
      <c r="M20" s="49"/>
      <c r="N20" s="49"/>
      <c r="O20" s="49">
        <v>2</v>
      </c>
      <c r="P20" s="49">
        <v>18</v>
      </c>
      <c r="Q20" s="48"/>
      <c r="R20" s="48"/>
      <c r="S20" s="48"/>
      <c r="T20" s="48" t="s">
        <v>721</v>
      </c>
    </row>
    <row r="21" spans="1:20" ht="12.75" customHeight="1" x14ac:dyDescent="0.2">
      <c r="A21" s="462"/>
      <c r="B21" s="462"/>
      <c r="C21" s="50">
        <v>14</v>
      </c>
      <c r="D21" s="52" t="s">
        <v>729</v>
      </c>
      <c r="E21" s="48">
        <v>2</v>
      </c>
      <c r="F21" s="48">
        <v>36</v>
      </c>
      <c r="G21" s="48">
        <v>27</v>
      </c>
      <c r="H21" s="48">
        <v>9</v>
      </c>
      <c r="I21" s="49">
        <v>2</v>
      </c>
      <c r="J21" s="49">
        <v>18</v>
      </c>
      <c r="K21" s="49"/>
      <c r="L21" s="49"/>
      <c r="M21" s="49"/>
      <c r="N21" s="49"/>
      <c r="O21" s="49"/>
      <c r="P21" s="49"/>
      <c r="Q21" s="48"/>
      <c r="R21" s="48"/>
      <c r="S21" s="48"/>
      <c r="T21" s="48" t="s">
        <v>721</v>
      </c>
    </row>
    <row r="22" spans="1:20" ht="12.75" customHeight="1" x14ac:dyDescent="0.2">
      <c r="A22" s="462"/>
      <c r="B22" s="462"/>
      <c r="C22" s="466" t="s">
        <v>751</v>
      </c>
      <c r="D22" s="466"/>
      <c r="E22" s="51">
        <v>4</v>
      </c>
      <c r="F22" s="51">
        <v>64</v>
      </c>
      <c r="G22" s="57"/>
      <c r="H22" s="57"/>
      <c r="I22" s="57"/>
      <c r="J22" s="57"/>
      <c r="K22" s="57"/>
      <c r="L22" s="57"/>
      <c r="M22" s="57"/>
      <c r="N22" s="57"/>
      <c r="O22" s="57"/>
      <c r="P22" s="57"/>
      <c r="Q22" s="57"/>
      <c r="R22" s="57"/>
      <c r="S22" s="57"/>
      <c r="T22" s="57"/>
    </row>
    <row r="23" spans="1:20" ht="12.75" customHeight="1" x14ac:dyDescent="0.2">
      <c r="A23" s="461" t="s">
        <v>616</v>
      </c>
      <c r="B23" s="453" t="s">
        <v>720</v>
      </c>
      <c r="C23" s="48">
        <v>1</v>
      </c>
      <c r="D23" s="52" t="s">
        <v>142</v>
      </c>
      <c r="E23" s="48">
        <v>3</v>
      </c>
      <c r="F23" s="48">
        <v>54</v>
      </c>
      <c r="G23" s="48">
        <v>45</v>
      </c>
      <c r="H23" s="48">
        <v>9</v>
      </c>
      <c r="I23" s="48">
        <v>3</v>
      </c>
      <c r="J23" s="48">
        <v>18</v>
      </c>
      <c r="K23" s="48"/>
      <c r="L23" s="48"/>
      <c r="M23" s="48"/>
      <c r="N23" s="48"/>
      <c r="O23" s="48"/>
      <c r="P23" s="48"/>
      <c r="Q23" s="48"/>
      <c r="R23" s="48"/>
      <c r="S23" s="48"/>
      <c r="T23" s="49" t="s">
        <v>721</v>
      </c>
    </row>
    <row r="24" spans="1:20" ht="12.75" customHeight="1" x14ac:dyDescent="0.2">
      <c r="A24" s="462"/>
      <c r="B24" s="453"/>
      <c r="C24" s="48">
        <v>2</v>
      </c>
      <c r="D24" s="52" t="s">
        <v>47</v>
      </c>
      <c r="E24" s="48">
        <v>3</v>
      </c>
      <c r="F24" s="48">
        <v>54</v>
      </c>
      <c r="G24" s="48">
        <v>45</v>
      </c>
      <c r="H24" s="48">
        <v>9</v>
      </c>
      <c r="I24" s="48">
        <v>3</v>
      </c>
      <c r="J24" s="48">
        <v>18</v>
      </c>
      <c r="K24" s="48"/>
      <c r="L24" s="48"/>
      <c r="M24" s="48"/>
      <c r="N24" s="48"/>
      <c r="O24" s="48"/>
      <c r="P24" s="48"/>
      <c r="Q24" s="48"/>
      <c r="R24" s="48"/>
      <c r="S24" s="48"/>
      <c r="T24" s="49" t="s">
        <v>722</v>
      </c>
    </row>
    <row r="25" spans="1:20" ht="12.75" customHeight="1" x14ac:dyDescent="0.2">
      <c r="A25" s="462"/>
      <c r="B25" s="453"/>
      <c r="C25" s="48">
        <v>3</v>
      </c>
      <c r="D25" s="52" t="s">
        <v>730</v>
      </c>
      <c r="E25" s="48">
        <v>4</v>
      </c>
      <c r="F25" s="48">
        <v>72</v>
      </c>
      <c r="G25" s="48">
        <v>63</v>
      </c>
      <c r="H25" s="48">
        <v>9</v>
      </c>
      <c r="I25" s="48"/>
      <c r="J25" s="48"/>
      <c r="K25" s="48">
        <v>4</v>
      </c>
      <c r="L25" s="48">
        <v>18</v>
      </c>
      <c r="M25" s="48"/>
      <c r="N25" s="48"/>
      <c r="O25" s="48"/>
      <c r="P25" s="48"/>
      <c r="Q25" s="48"/>
      <c r="R25" s="48"/>
      <c r="S25" s="48"/>
      <c r="T25" s="49" t="s">
        <v>722</v>
      </c>
    </row>
    <row r="26" spans="1:20" ht="12.75" customHeight="1" x14ac:dyDescent="0.2">
      <c r="A26" s="462"/>
      <c r="B26" s="453"/>
      <c r="C26" s="48">
        <v>4</v>
      </c>
      <c r="D26" s="52" t="s">
        <v>771</v>
      </c>
      <c r="E26" s="48">
        <v>4</v>
      </c>
      <c r="F26" s="48">
        <v>72</v>
      </c>
      <c r="G26" s="48">
        <v>63</v>
      </c>
      <c r="H26" s="48">
        <v>9</v>
      </c>
      <c r="I26" s="48"/>
      <c r="J26" s="48"/>
      <c r="K26" s="48"/>
      <c r="L26" s="48"/>
      <c r="M26" s="48"/>
      <c r="N26" s="48"/>
      <c r="O26" s="48"/>
      <c r="P26" s="48"/>
      <c r="Q26" s="48">
        <v>4</v>
      </c>
      <c r="R26" s="48">
        <v>18</v>
      </c>
      <c r="S26" s="48"/>
      <c r="T26" s="49" t="s">
        <v>772</v>
      </c>
    </row>
    <row r="27" spans="1:20" ht="12.75" customHeight="1" x14ac:dyDescent="0.2">
      <c r="A27" s="462"/>
      <c r="B27" s="453"/>
      <c r="C27" s="48">
        <v>5</v>
      </c>
      <c r="D27" s="52" t="s">
        <v>144</v>
      </c>
      <c r="E27" s="48">
        <v>3</v>
      </c>
      <c r="F27" s="48">
        <v>54</v>
      </c>
      <c r="G27" s="48">
        <v>45</v>
      </c>
      <c r="H27" s="48">
        <v>9</v>
      </c>
      <c r="I27" s="48"/>
      <c r="J27" s="48"/>
      <c r="K27" s="48"/>
      <c r="L27" s="48"/>
      <c r="M27" s="48">
        <v>3</v>
      </c>
      <c r="N27" s="48">
        <v>18</v>
      </c>
      <c r="O27" s="48"/>
      <c r="P27" s="48"/>
      <c r="Q27" s="48"/>
      <c r="R27" s="48"/>
      <c r="S27" s="48"/>
      <c r="T27" s="49" t="s">
        <v>721</v>
      </c>
    </row>
    <row r="28" spans="1:20" ht="12.75" customHeight="1" x14ac:dyDescent="0.2">
      <c r="A28" s="462"/>
      <c r="B28" s="453"/>
      <c r="C28" s="48">
        <v>6</v>
      </c>
      <c r="D28" s="52" t="s">
        <v>773</v>
      </c>
      <c r="E28" s="48">
        <v>4</v>
      </c>
      <c r="F28" s="48">
        <v>72</v>
      </c>
      <c r="G28" s="48">
        <v>63</v>
      </c>
      <c r="H28" s="48">
        <v>9</v>
      </c>
      <c r="I28" s="48"/>
      <c r="J28" s="48"/>
      <c r="K28" s="48"/>
      <c r="L28" s="48"/>
      <c r="M28" s="48">
        <v>4</v>
      </c>
      <c r="N28" s="48">
        <v>18</v>
      </c>
      <c r="O28" s="48"/>
      <c r="P28" s="48"/>
      <c r="Q28" s="48"/>
      <c r="R28" s="48"/>
      <c r="S28" s="48"/>
      <c r="T28" s="49" t="s">
        <v>722</v>
      </c>
    </row>
    <row r="29" spans="1:20" ht="12.75" customHeight="1" x14ac:dyDescent="0.2">
      <c r="A29" s="462"/>
      <c r="B29" s="453"/>
      <c r="C29" s="48">
        <v>7</v>
      </c>
      <c r="D29" s="52" t="s">
        <v>148</v>
      </c>
      <c r="E29" s="48">
        <v>4</v>
      </c>
      <c r="F29" s="48">
        <v>72</v>
      </c>
      <c r="G29" s="48">
        <v>45</v>
      </c>
      <c r="H29" s="48">
        <v>27</v>
      </c>
      <c r="I29" s="48"/>
      <c r="J29" s="48"/>
      <c r="K29" s="48">
        <v>4</v>
      </c>
      <c r="L29" s="48">
        <v>18</v>
      </c>
      <c r="M29" s="48"/>
      <c r="N29" s="48"/>
      <c r="O29" s="48"/>
      <c r="P29" s="48"/>
      <c r="Q29" s="48"/>
      <c r="R29" s="48"/>
      <c r="S29" s="48"/>
      <c r="T29" s="49" t="s">
        <v>722</v>
      </c>
    </row>
    <row r="30" spans="1:20" ht="12.75" customHeight="1" x14ac:dyDescent="0.2">
      <c r="A30" s="462"/>
      <c r="B30" s="453"/>
      <c r="C30" s="48">
        <v>8</v>
      </c>
      <c r="D30" s="52" t="s">
        <v>732</v>
      </c>
      <c r="E30" s="48">
        <v>3</v>
      </c>
      <c r="F30" s="48">
        <v>54</v>
      </c>
      <c r="G30" s="48">
        <v>45</v>
      </c>
      <c r="H30" s="48">
        <v>9</v>
      </c>
      <c r="I30" s="48"/>
      <c r="J30" s="48"/>
      <c r="K30" s="48"/>
      <c r="L30" s="48"/>
      <c r="M30" s="48">
        <v>3</v>
      </c>
      <c r="N30" s="48">
        <v>18</v>
      </c>
      <c r="O30" s="48"/>
      <c r="P30" s="48"/>
      <c r="Q30" s="48"/>
      <c r="R30" s="48"/>
      <c r="S30" s="48"/>
      <c r="T30" s="49" t="s">
        <v>721</v>
      </c>
    </row>
    <row r="31" spans="1:20" ht="12.75" customHeight="1" x14ac:dyDescent="0.2">
      <c r="A31" s="462"/>
      <c r="B31" s="453"/>
      <c r="C31" s="48">
        <v>9</v>
      </c>
      <c r="D31" s="52" t="s">
        <v>777</v>
      </c>
      <c r="E31" s="48">
        <v>3</v>
      </c>
      <c r="F31" s="48">
        <v>54</v>
      </c>
      <c r="G31" s="48">
        <v>45</v>
      </c>
      <c r="H31" s="48">
        <v>9</v>
      </c>
      <c r="I31" s="48"/>
      <c r="J31" s="48"/>
      <c r="K31" s="48"/>
      <c r="L31" s="48"/>
      <c r="M31" s="48">
        <v>3</v>
      </c>
      <c r="N31" s="48">
        <v>18</v>
      </c>
      <c r="O31" s="48"/>
      <c r="P31" s="48"/>
      <c r="Q31" s="48"/>
      <c r="R31" s="48"/>
      <c r="S31" s="48"/>
      <c r="T31" s="49" t="s">
        <v>721</v>
      </c>
    </row>
    <row r="32" spans="1:20" ht="12.75" customHeight="1" x14ac:dyDescent="0.2">
      <c r="A32" s="462"/>
      <c r="B32" s="453"/>
      <c r="C32" s="48">
        <v>10</v>
      </c>
      <c r="D32" s="52" t="s">
        <v>734</v>
      </c>
      <c r="E32" s="48">
        <v>4</v>
      </c>
      <c r="F32" s="48">
        <v>72</v>
      </c>
      <c r="G32" s="48">
        <v>45</v>
      </c>
      <c r="H32" s="48">
        <v>27</v>
      </c>
      <c r="I32" s="48"/>
      <c r="J32" s="48"/>
      <c r="K32" s="48"/>
      <c r="L32" s="48"/>
      <c r="M32" s="48">
        <v>3</v>
      </c>
      <c r="N32" s="48">
        <v>18</v>
      </c>
      <c r="O32" s="48"/>
      <c r="P32" s="48"/>
      <c r="Q32" s="48"/>
      <c r="R32" s="48"/>
      <c r="S32" s="48"/>
      <c r="T32" s="49" t="s">
        <v>722</v>
      </c>
    </row>
    <row r="33" spans="1:20" ht="12.75" customHeight="1" x14ac:dyDescent="0.2">
      <c r="A33" s="462"/>
      <c r="B33" s="453"/>
      <c r="C33" s="48">
        <v>11</v>
      </c>
      <c r="D33" s="52" t="s">
        <v>774</v>
      </c>
      <c r="E33" s="48">
        <v>3</v>
      </c>
      <c r="F33" s="48">
        <v>54</v>
      </c>
      <c r="G33" s="48">
        <v>45</v>
      </c>
      <c r="H33" s="48">
        <v>9</v>
      </c>
      <c r="I33" s="48"/>
      <c r="J33" s="48"/>
      <c r="K33" s="48"/>
      <c r="L33" s="48"/>
      <c r="M33" s="48">
        <v>3</v>
      </c>
      <c r="N33" s="48">
        <v>18</v>
      </c>
      <c r="O33" s="48"/>
      <c r="P33" s="48"/>
      <c r="Q33" s="48"/>
      <c r="R33" s="48"/>
      <c r="S33" s="48"/>
      <c r="T33" s="49" t="s">
        <v>722</v>
      </c>
    </row>
    <row r="34" spans="1:20" ht="12.75" customHeight="1" x14ac:dyDescent="0.2">
      <c r="A34" s="462"/>
      <c r="B34" s="453"/>
      <c r="C34" s="48">
        <v>12</v>
      </c>
      <c r="D34" s="52" t="s">
        <v>164</v>
      </c>
      <c r="E34" s="48">
        <v>3</v>
      </c>
      <c r="F34" s="48">
        <v>54</v>
      </c>
      <c r="G34" s="48">
        <v>36</v>
      </c>
      <c r="H34" s="48">
        <v>18</v>
      </c>
      <c r="I34" s="48"/>
      <c r="J34" s="48"/>
      <c r="K34" s="48">
        <v>3</v>
      </c>
      <c r="L34" s="48">
        <v>18</v>
      </c>
      <c r="M34" s="48"/>
      <c r="N34" s="48"/>
      <c r="O34" s="48"/>
      <c r="P34" s="48"/>
      <c r="Q34" s="48"/>
      <c r="R34" s="48"/>
      <c r="S34" s="48"/>
      <c r="T34" s="49" t="s">
        <v>721</v>
      </c>
    </row>
    <row r="35" spans="1:20" ht="12.75" customHeight="1" x14ac:dyDescent="0.2">
      <c r="A35" s="462"/>
      <c r="B35" s="453"/>
      <c r="C35" s="48">
        <v>13</v>
      </c>
      <c r="D35" s="52" t="s">
        <v>360</v>
      </c>
      <c r="E35" s="48">
        <v>36</v>
      </c>
      <c r="F35" s="48">
        <v>720</v>
      </c>
      <c r="G35" s="48">
        <v>8</v>
      </c>
      <c r="H35" s="48">
        <v>712</v>
      </c>
      <c r="I35" s="48"/>
      <c r="J35" s="48"/>
      <c r="K35" s="48"/>
      <c r="L35" s="48"/>
      <c r="M35" s="48"/>
      <c r="N35" s="48"/>
      <c r="O35" s="48"/>
      <c r="P35" s="48"/>
      <c r="Q35" s="48">
        <v>20</v>
      </c>
      <c r="R35" s="48">
        <v>18</v>
      </c>
      <c r="S35" s="48">
        <v>18</v>
      </c>
      <c r="T35" s="49" t="s">
        <v>721</v>
      </c>
    </row>
    <row r="36" spans="1:20" ht="12.75" customHeight="1" x14ac:dyDescent="0.2">
      <c r="A36" s="462"/>
      <c r="B36" s="453"/>
      <c r="C36" s="48">
        <v>14</v>
      </c>
      <c r="D36" s="52" t="s">
        <v>363</v>
      </c>
      <c r="E36" s="48">
        <v>14</v>
      </c>
      <c r="F36" s="48">
        <v>420</v>
      </c>
      <c r="G36" s="48"/>
      <c r="H36" s="48">
        <v>420</v>
      </c>
      <c r="I36" s="48"/>
      <c r="J36" s="48"/>
      <c r="K36" s="48"/>
      <c r="L36" s="48"/>
      <c r="M36" s="48"/>
      <c r="N36" s="48"/>
      <c r="O36" s="48"/>
      <c r="P36" s="48"/>
      <c r="Q36" s="48"/>
      <c r="R36" s="48"/>
      <c r="S36" s="48">
        <v>14</v>
      </c>
      <c r="T36" s="49" t="s">
        <v>721</v>
      </c>
    </row>
    <row r="37" spans="1:20" ht="12.75" customHeight="1" x14ac:dyDescent="0.2">
      <c r="A37" s="462"/>
      <c r="B37" s="453"/>
      <c r="C37" s="455" t="s">
        <v>41</v>
      </c>
      <c r="D37" s="455"/>
      <c r="E37" s="48">
        <v>91</v>
      </c>
      <c r="F37" s="48">
        <v>1878</v>
      </c>
      <c r="G37" s="48">
        <v>593</v>
      </c>
      <c r="H37" s="48">
        <v>1285</v>
      </c>
      <c r="I37" s="56"/>
      <c r="J37" s="56"/>
      <c r="K37" s="56"/>
      <c r="L37" s="56"/>
      <c r="M37" s="56"/>
      <c r="N37" s="56"/>
      <c r="O37" s="56"/>
      <c r="P37" s="56"/>
      <c r="Q37" s="56"/>
      <c r="R37" s="56"/>
      <c r="S37" s="56"/>
      <c r="T37" s="56"/>
    </row>
    <row r="38" spans="1:20" ht="12.75" customHeight="1" x14ac:dyDescent="0.2">
      <c r="A38" s="462"/>
      <c r="B38" s="453" t="s">
        <v>118</v>
      </c>
      <c r="C38" s="48">
        <v>16</v>
      </c>
      <c r="D38" s="52" t="s">
        <v>738</v>
      </c>
      <c r="E38" s="48">
        <v>3</v>
      </c>
      <c r="F38" s="48">
        <v>54</v>
      </c>
      <c r="G38" s="48">
        <v>45</v>
      </c>
      <c r="H38" s="48">
        <v>9</v>
      </c>
      <c r="I38" s="48"/>
      <c r="J38" s="48"/>
      <c r="K38" s="48"/>
      <c r="L38" s="48"/>
      <c r="M38" s="48"/>
      <c r="N38" s="48"/>
      <c r="O38" s="48">
        <v>3</v>
      </c>
      <c r="P38" s="48">
        <v>18</v>
      </c>
      <c r="Q38" s="48"/>
      <c r="R38" s="48"/>
      <c r="S38" s="48"/>
      <c r="T38" s="48" t="s">
        <v>721</v>
      </c>
    </row>
    <row r="39" spans="1:20" ht="12.75" customHeight="1" x14ac:dyDescent="0.2">
      <c r="A39" s="462"/>
      <c r="B39" s="453"/>
      <c r="C39" s="48">
        <v>17</v>
      </c>
      <c r="D39" s="52" t="s">
        <v>736</v>
      </c>
      <c r="E39" s="48">
        <v>4</v>
      </c>
      <c r="F39" s="48">
        <v>72</v>
      </c>
      <c r="G39" s="48">
        <v>63</v>
      </c>
      <c r="H39" s="48">
        <v>9</v>
      </c>
      <c r="I39" s="48"/>
      <c r="J39" s="48"/>
      <c r="K39" s="48"/>
      <c r="L39" s="48"/>
      <c r="M39" s="48"/>
      <c r="N39" s="48"/>
      <c r="O39" s="48">
        <v>3</v>
      </c>
      <c r="P39" s="48">
        <v>18</v>
      </c>
      <c r="Q39" s="48"/>
      <c r="R39" s="48"/>
      <c r="S39" s="48"/>
      <c r="T39" s="48" t="s">
        <v>721</v>
      </c>
    </row>
    <row r="40" spans="1:20" ht="12.75" customHeight="1" x14ac:dyDescent="0.2">
      <c r="A40" s="462"/>
      <c r="B40" s="453"/>
      <c r="C40" s="48">
        <v>18</v>
      </c>
      <c r="D40" s="52" t="s">
        <v>584</v>
      </c>
      <c r="E40" s="48">
        <v>3</v>
      </c>
      <c r="F40" s="48">
        <v>54</v>
      </c>
      <c r="G40" s="48">
        <v>54</v>
      </c>
      <c r="H40" s="48"/>
      <c r="I40" s="48"/>
      <c r="J40" s="48"/>
      <c r="K40" s="48"/>
      <c r="L40" s="48"/>
      <c r="M40" s="48"/>
      <c r="N40" s="48"/>
      <c r="O40" s="48"/>
      <c r="P40" s="48"/>
      <c r="Q40" s="48">
        <v>3</v>
      </c>
      <c r="R40" s="48">
        <v>18</v>
      </c>
      <c r="S40" s="48"/>
      <c r="T40" s="48" t="s">
        <v>721</v>
      </c>
    </row>
    <row r="41" spans="1:20" ht="12.75" customHeight="1" x14ac:dyDescent="0.2">
      <c r="A41" s="463"/>
      <c r="B41" s="453"/>
      <c r="C41" s="465" t="s">
        <v>727</v>
      </c>
      <c r="D41" s="465"/>
      <c r="E41" s="51">
        <v>10</v>
      </c>
      <c r="F41" s="51">
        <v>180</v>
      </c>
      <c r="G41" s="51">
        <v>162</v>
      </c>
      <c r="H41" s="51">
        <v>18</v>
      </c>
      <c r="I41" s="51">
        <v>52</v>
      </c>
      <c r="J41" s="51"/>
      <c r="K41" s="51"/>
      <c r="L41" s="51"/>
      <c r="M41" s="51"/>
      <c r="N41" s="51"/>
      <c r="O41" s="51"/>
      <c r="P41" s="51"/>
      <c r="Q41" s="51"/>
      <c r="R41" s="51"/>
      <c r="S41" s="51"/>
      <c r="T41" s="57"/>
    </row>
    <row r="42" spans="1:20" x14ac:dyDescent="0.2">
      <c r="A42" s="454" t="s">
        <v>521</v>
      </c>
      <c r="B42" s="454"/>
      <c r="C42" s="454"/>
      <c r="D42" s="454"/>
      <c r="E42" s="58">
        <v>141</v>
      </c>
      <c r="F42" s="58">
        <v>2778</v>
      </c>
      <c r="G42" s="58">
        <v>1185</v>
      </c>
      <c r="H42" s="58">
        <v>1593</v>
      </c>
      <c r="I42" s="58">
        <v>37</v>
      </c>
      <c r="J42" s="58"/>
      <c r="K42" s="58">
        <v>30</v>
      </c>
      <c r="L42" s="58"/>
      <c r="M42" s="58">
        <v>25</v>
      </c>
      <c r="N42" s="58"/>
      <c r="O42" s="58">
        <v>17</v>
      </c>
      <c r="P42" s="58"/>
      <c r="Q42" s="58">
        <v>10</v>
      </c>
      <c r="R42" s="58"/>
      <c r="S42" s="58"/>
      <c r="T42" s="59"/>
    </row>
    <row r="43" spans="1:20" x14ac:dyDescent="0.2">
      <c r="A43" s="453" t="s">
        <v>741</v>
      </c>
      <c r="B43" s="453"/>
      <c r="C43" s="453"/>
      <c r="D43" s="453"/>
      <c r="E43" s="475" t="s">
        <v>742</v>
      </c>
      <c r="F43" s="475"/>
      <c r="G43" s="475"/>
      <c r="H43" s="475"/>
      <c r="I43" s="475"/>
      <c r="J43" s="475"/>
      <c r="K43" s="475"/>
      <c r="L43" s="475"/>
      <c r="M43" s="475"/>
      <c r="N43" s="475"/>
      <c r="O43" s="475"/>
      <c r="P43" s="475"/>
      <c r="Q43" s="475"/>
      <c r="R43" s="475"/>
      <c r="S43" s="475"/>
      <c r="T43" s="475"/>
    </row>
    <row r="44" spans="1:20" ht="25.5" customHeight="1" x14ac:dyDescent="0.2">
      <c r="A44" s="453"/>
      <c r="B44" s="453"/>
      <c r="C44" s="453"/>
      <c r="D44" s="453"/>
      <c r="E44" s="475" t="s">
        <v>749</v>
      </c>
      <c r="F44" s="475"/>
      <c r="G44" s="475"/>
      <c r="H44" s="475"/>
      <c r="I44" s="475"/>
      <c r="J44" s="475"/>
      <c r="K44" s="475"/>
      <c r="L44" s="475"/>
      <c r="M44" s="475"/>
      <c r="N44" s="475"/>
      <c r="O44" s="475"/>
      <c r="P44" s="475"/>
      <c r="Q44" s="475"/>
      <c r="R44" s="475"/>
      <c r="S44" s="475"/>
      <c r="T44" s="475"/>
    </row>
    <row r="45" spans="1:20" x14ac:dyDescent="0.2">
      <c r="A45" s="453"/>
      <c r="B45" s="453"/>
      <c r="C45" s="453"/>
      <c r="D45" s="453"/>
      <c r="E45" s="475" t="s">
        <v>743</v>
      </c>
      <c r="F45" s="475"/>
      <c r="G45" s="475"/>
      <c r="H45" s="475"/>
      <c r="I45" s="475"/>
      <c r="J45" s="475"/>
      <c r="K45" s="475"/>
      <c r="L45" s="475"/>
      <c r="M45" s="475"/>
      <c r="N45" s="475"/>
      <c r="O45" s="475"/>
      <c r="P45" s="475"/>
      <c r="Q45" s="475"/>
      <c r="R45" s="475"/>
      <c r="S45" s="475"/>
      <c r="T45" s="475"/>
    </row>
    <row r="46" spans="1:20" x14ac:dyDescent="0.2">
      <c r="A46" s="453"/>
      <c r="B46" s="453"/>
      <c r="C46" s="453"/>
      <c r="D46" s="453"/>
      <c r="E46" s="475" t="s">
        <v>744</v>
      </c>
      <c r="F46" s="475"/>
      <c r="G46" s="475"/>
      <c r="H46" s="475"/>
      <c r="I46" s="475"/>
      <c r="J46" s="475"/>
      <c r="K46" s="475"/>
      <c r="L46" s="475"/>
      <c r="M46" s="475"/>
      <c r="N46" s="475"/>
      <c r="O46" s="475"/>
      <c r="P46" s="475"/>
      <c r="Q46" s="475"/>
      <c r="R46" s="475"/>
      <c r="S46" s="475"/>
      <c r="T46" s="475"/>
    </row>
    <row r="47" spans="1:20" x14ac:dyDescent="0.2">
      <c r="A47" s="453"/>
      <c r="B47" s="453"/>
      <c r="C47" s="453"/>
      <c r="D47" s="453"/>
      <c r="E47" s="476" t="s">
        <v>775</v>
      </c>
      <c r="F47" s="476"/>
      <c r="G47" s="476"/>
      <c r="H47" s="476"/>
      <c r="I47" s="476"/>
      <c r="J47" s="476"/>
      <c r="K47" s="476"/>
      <c r="L47" s="476"/>
      <c r="M47" s="476"/>
      <c r="N47" s="476"/>
      <c r="O47" s="476"/>
      <c r="P47" s="476"/>
      <c r="Q47" s="476"/>
      <c r="R47" s="476"/>
      <c r="S47" s="476"/>
      <c r="T47" s="476"/>
    </row>
  </sheetData>
  <mergeCells count="40">
    <mergeCell ref="A1:T1"/>
    <mergeCell ref="A23:A41"/>
    <mergeCell ref="A42:D42"/>
    <mergeCell ref="B23:B37"/>
    <mergeCell ref="C37:D37"/>
    <mergeCell ref="B38:B41"/>
    <mergeCell ref="C41:D41"/>
    <mergeCell ref="A6:A22"/>
    <mergeCell ref="B20:B22"/>
    <mergeCell ref="C16:D16"/>
    <mergeCell ref="B17:B19"/>
    <mergeCell ref="C19:D19"/>
    <mergeCell ref="C22:D22"/>
    <mergeCell ref="B6:B16"/>
    <mergeCell ref="K4:L4"/>
    <mergeCell ref="M4:N4"/>
    <mergeCell ref="A43:D47"/>
    <mergeCell ref="E43:T43"/>
    <mergeCell ref="E44:T44"/>
    <mergeCell ref="E45:T45"/>
    <mergeCell ref="E46:T46"/>
    <mergeCell ref="E47:T47"/>
    <mergeCell ref="O4:P4"/>
    <mergeCell ref="Q4:R4"/>
    <mergeCell ref="T2:T5"/>
    <mergeCell ref="I3:L3"/>
    <mergeCell ref="M3:P3"/>
    <mergeCell ref="Q3:S3"/>
    <mergeCell ref="I4:J4"/>
    <mergeCell ref="I2:S2"/>
    <mergeCell ref="A3:A5"/>
    <mergeCell ref="B3:B5"/>
    <mergeCell ref="D3:D5"/>
    <mergeCell ref="F3:F5"/>
    <mergeCell ref="H3:H5"/>
    <mergeCell ref="E2:E5"/>
    <mergeCell ref="F2:H2"/>
    <mergeCell ref="G3:G5"/>
    <mergeCell ref="C3:C5"/>
    <mergeCell ref="A2:D2"/>
  </mergeCells>
  <phoneticPr fontId="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D8B6-EAC1-49B0-9A84-B7B5C2006A61}">
  <dimension ref="A1:Q65"/>
  <sheetViews>
    <sheetView workbookViewId="0">
      <pane xSplit="2" ySplit="4" topLeftCell="C32" activePane="bottomRight" state="frozen"/>
      <selection pane="topRight" activeCell="C1" sqref="C1"/>
      <selection pane="bottomLeft" activeCell="A5" sqref="A5"/>
      <selection pane="bottomRight" activeCell="C5" sqref="A5:XFD5"/>
    </sheetView>
  </sheetViews>
  <sheetFormatPr defaultRowHeight="13.5" x14ac:dyDescent="0.15"/>
  <cols>
    <col min="1" max="1" width="9" style="66"/>
    <col min="2" max="2" width="10.125" style="80" customWidth="1"/>
    <col min="3" max="3" width="4.125" style="61" customWidth="1"/>
    <col min="4" max="4" width="7.25" style="61" customWidth="1"/>
    <col min="5" max="5" width="26" style="79" customWidth="1"/>
    <col min="6" max="6" width="3.875" style="66" customWidth="1"/>
    <col min="7" max="7" width="5.625" style="66" customWidth="1"/>
    <col min="8" max="9" width="4.375" style="66" customWidth="1"/>
    <col min="10" max="15" width="7.375" style="61" customWidth="1"/>
    <col min="16" max="16" width="8.125" style="61" customWidth="1"/>
    <col min="17" max="17" width="10.5" style="61" customWidth="1"/>
    <col min="18" max="16384" width="9" style="61"/>
  </cols>
  <sheetData>
    <row r="1" spans="1:17" ht="37.5" customHeight="1" x14ac:dyDescent="0.15">
      <c r="A1" s="473" t="s">
        <v>832</v>
      </c>
      <c r="B1" s="473"/>
      <c r="C1" s="473"/>
      <c r="D1" s="473"/>
      <c r="E1" s="473"/>
      <c r="F1" s="473"/>
      <c r="G1" s="473"/>
      <c r="H1" s="473"/>
      <c r="I1" s="473"/>
      <c r="J1" s="473"/>
      <c r="K1" s="473"/>
      <c r="L1" s="473"/>
      <c r="M1" s="473"/>
      <c r="N1" s="473"/>
      <c r="O1" s="473"/>
      <c r="P1" s="473"/>
      <c r="Q1" s="473"/>
    </row>
    <row r="2" spans="1:17" x14ac:dyDescent="0.15">
      <c r="A2" s="479" t="s">
        <v>778</v>
      </c>
      <c r="B2" s="480" t="s">
        <v>81</v>
      </c>
      <c r="C2" s="479" t="s">
        <v>82</v>
      </c>
      <c r="D2" s="479" t="s">
        <v>1</v>
      </c>
      <c r="E2" s="479" t="s">
        <v>2</v>
      </c>
      <c r="F2" s="479" t="s">
        <v>3</v>
      </c>
      <c r="G2" s="479" t="s">
        <v>779</v>
      </c>
      <c r="H2" s="479"/>
      <c r="I2" s="479"/>
      <c r="J2" s="479" t="s">
        <v>780</v>
      </c>
      <c r="K2" s="479"/>
      <c r="L2" s="479"/>
      <c r="M2" s="479"/>
      <c r="N2" s="479"/>
      <c r="O2" s="479"/>
      <c r="P2" s="67" t="s">
        <v>16</v>
      </c>
      <c r="Q2" s="479" t="s">
        <v>782</v>
      </c>
    </row>
    <row r="3" spans="1:17" x14ac:dyDescent="0.15">
      <c r="A3" s="479"/>
      <c r="B3" s="480"/>
      <c r="C3" s="479"/>
      <c r="D3" s="479"/>
      <c r="E3" s="479"/>
      <c r="F3" s="479"/>
      <c r="G3" s="479" t="s">
        <v>91</v>
      </c>
      <c r="H3" s="479" t="s">
        <v>10</v>
      </c>
      <c r="I3" s="479" t="s">
        <v>11</v>
      </c>
      <c r="J3" s="67" t="s">
        <v>4</v>
      </c>
      <c r="K3" s="67" t="s">
        <v>5</v>
      </c>
      <c r="L3" s="67" t="s">
        <v>6</v>
      </c>
      <c r="M3" s="67" t="s">
        <v>7</v>
      </c>
      <c r="N3" s="67" t="s">
        <v>8</v>
      </c>
      <c r="O3" s="67" t="s">
        <v>9</v>
      </c>
      <c r="P3" s="67" t="s">
        <v>781</v>
      </c>
      <c r="Q3" s="479"/>
    </row>
    <row r="4" spans="1:17" x14ac:dyDescent="0.15">
      <c r="A4" s="479"/>
      <c r="B4" s="480"/>
      <c r="C4" s="479"/>
      <c r="D4" s="479"/>
      <c r="E4" s="479"/>
      <c r="F4" s="479"/>
      <c r="G4" s="479"/>
      <c r="H4" s="479"/>
      <c r="I4" s="479"/>
      <c r="J4" s="67" t="s">
        <v>87</v>
      </c>
      <c r="K4" s="67" t="s">
        <v>86</v>
      </c>
      <c r="L4" s="67" t="s">
        <v>86</v>
      </c>
      <c r="M4" s="67" t="s">
        <v>86</v>
      </c>
      <c r="N4" s="67" t="s">
        <v>86</v>
      </c>
      <c r="O4" s="67" t="s">
        <v>87</v>
      </c>
      <c r="P4" s="43"/>
      <c r="Q4" s="479"/>
    </row>
    <row r="5" spans="1:17" x14ac:dyDescent="0.15">
      <c r="A5" s="483" t="s">
        <v>783</v>
      </c>
      <c r="B5" s="481" t="s">
        <v>784</v>
      </c>
      <c r="C5" s="68">
        <v>1</v>
      </c>
      <c r="D5" s="68">
        <v>51003</v>
      </c>
      <c r="E5" s="76" t="s">
        <v>785</v>
      </c>
      <c r="F5" s="68">
        <v>2</v>
      </c>
      <c r="G5" s="68">
        <v>36</v>
      </c>
      <c r="H5" s="68">
        <v>36</v>
      </c>
      <c r="I5" s="68"/>
      <c r="J5" s="68">
        <v>2</v>
      </c>
      <c r="K5" s="68"/>
      <c r="L5" s="68"/>
      <c r="M5" s="68"/>
      <c r="N5" s="68"/>
      <c r="O5" s="68"/>
      <c r="P5" s="68" t="s">
        <v>21</v>
      </c>
      <c r="Q5" s="68" t="s">
        <v>786</v>
      </c>
    </row>
    <row r="6" spans="1:17" x14ac:dyDescent="0.15">
      <c r="A6" s="483"/>
      <c r="B6" s="481"/>
      <c r="C6" s="68">
        <v>2</v>
      </c>
      <c r="D6" s="68">
        <v>51022</v>
      </c>
      <c r="E6" s="76" t="s">
        <v>226</v>
      </c>
      <c r="F6" s="68">
        <v>2</v>
      </c>
      <c r="G6" s="68">
        <v>112</v>
      </c>
      <c r="H6" s="68"/>
      <c r="I6" s="68">
        <v>112</v>
      </c>
      <c r="J6" s="68" t="s">
        <v>787</v>
      </c>
      <c r="K6" s="68"/>
      <c r="L6" s="68"/>
      <c r="M6" s="68"/>
      <c r="N6" s="68"/>
      <c r="O6" s="68"/>
      <c r="P6" s="68" t="s">
        <v>21</v>
      </c>
      <c r="Q6" s="68" t="s">
        <v>786</v>
      </c>
    </row>
    <row r="7" spans="1:17" x14ac:dyDescent="0.15">
      <c r="A7" s="483"/>
      <c r="B7" s="481"/>
      <c r="C7" s="68">
        <v>3</v>
      </c>
      <c r="D7" s="68">
        <v>51024</v>
      </c>
      <c r="E7" s="76" t="s">
        <v>13</v>
      </c>
      <c r="F7" s="68">
        <v>3</v>
      </c>
      <c r="G7" s="68">
        <v>48</v>
      </c>
      <c r="H7" s="68">
        <v>32</v>
      </c>
      <c r="I7" s="68">
        <v>16</v>
      </c>
      <c r="J7" s="68">
        <v>3</v>
      </c>
      <c r="K7" s="68"/>
      <c r="L7" s="68"/>
      <c r="M7" s="68"/>
      <c r="N7" s="68"/>
      <c r="O7" s="68"/>
      <c r="P7" s="68" t="s">
        <v>16</v>
      </c>
      <c r="Q7" s="68" t="s">
        <v>786</v>
      </c>
    </row>
    <row r="8" spans="1:17" ht="22.5" x14ac:dyDescent="0.15">
      <c r="A8" s="483"/>
      <c r="B8" s="481"/>
      <c r="C8" s="68">
        <v>4</v>
      </c>
      <c r="D8" s="68">
        <v>51025</v>
      </c>
      <c r="E8" s="76" t="s">
        <v>103</v>
      </c>
      <c r="F8" s="68">
        <v>4</v>
      </c>
      <c r="G8" s="68">
        <v>64</v>
      </c>
      <c r="H8" s="68">
        <v>48</v>
      </c>
      <c r="I8" s="68">
        <v>16</v>
      </c>
      <c r="J8" s="68"/>
      <c r="K8" s="68">
        <v>4</v>
      </c>
      <c r="L8" s="68"/>
      <c r="M8" s="68"/>
      <c r="N8" s="68"/>
      <c r="O8" s="68"/>
      <c r="P8" s="68" t="s">
        <v>16</v>
      </c>
      <c r="Q8" s="68" t="s">
        <v>786</v>
      </c>
    </row>
    <row r="9" spans="1:17" x14ac:dyDescent="0.15">
      <c r="A9" s="483"/>
      <c r="B9" s="481"/>
      <c r="C9" s="68">
        <v>5</v>
      </c>
      <c r="D9" s="68">
        <v>51008</v>
      </c>
      <c r="E9" s="76" t="s">
        <v>20</v>
      </c>
      <c r="F9" s="68">
        <v>1</v>
      </c>
      <c r="G9" s="68">
        <v>16</v>
      </c>
      <c r="H9" s="68">
        <v>12</v>
      </c>
      <c r="I9" s="68">
        <v>4</v>
      </c>
      <c r="J9" s="70">
        <v>43863</v>
      </c>
      <c r="K9" s="70">
        <v>43863</v>
      </c>
      <c r="L9" s="70">
        <v>43863</v>
      </c>
      <c r="M9" s="70">
        <v>43863</v>
      </c>
      <c r="N9" s="68"/>
      <c r="O9" s="68"/>
      <c r="P9" s="68" t="s">
        <v>21</v>
      </c>
      <c r="Q9" s="68" t="s">
        <v>786</v>
      </c>
    </row>
    <row r="10" spans="1:17" x14ac:dyDescent="0.15">
      <c r="A10" s="483"/>
      <c r="B10" s="481"/>
      <c r="C10" s="68">
        <v>6</v>
      </c>
      <c r="D10" s="68">
        <v>51013</v>
      </c>
      <c r="E10" s="76" t="s">
        <v>788</v>
      </c>
      <c r="F10" s="68">
        <v>2</v>
      </c>
      <c r="G10" s="68">
        <v>32</v>
      </c>
      <c r="H10" s="68">
        <v>2</v>
      </c>
      <c r="I10" s="68">
        <v>30</v>
      </c>
      <c r="J10" s="68">
        <v>2</v>
      </c>
      <c r="K10" s="72"/>
      <c r="L10" s="72"/>
      <c r="M10" s="72"/>
      <c r="N10" s="72"/>
      <c r="O10" s="68"/>
      <c r="P10" s="68" t="s">
        <v>21</v>
      </c>
      <c r="Q10" s="68" t="s">
        <v>786</v>
      </c>
    </row>
    <row r="11" spans="1:17" x14ac:dyDescent="0.15">
      <c r="A11" s="483"/>
      <c r="B11" s="481"/>
      <c r="C11" s="68">
        <v>7</v>
      </c>
      <c r="D11" s="68">
        <v>51014</v>
      </c>
      <c r="E11" s="76" t="s">
        <v>789</v>
      </c>
      <c r="F11" s="68">
        <v>2</v>
      </c>
      <c r="G11" s="68">
        <v>32</v>
      </c>
      <c r="H11" s="68">
        <v>2</v>
      </c>
      <c r="I11" s="68">
        <v>30</v>
      </c>
      <c r="J11" s="68"/>
      <c r="K11" s="68">
        <v>2</v>
      </c>
      <c r="L11" s="68"/>
      <c r="M11" s="68"/>
      <c r="N11" s="68"/>
      <c r="O11" s="68"/>
      <c r="P11" s="68" t="s">
        <v>21</v>
      </c>
      <c r="Q11" s="68" t="s">
        <v>786</v>
      </c>
    </row>
    <row r="12" spans="1:17" x14ac:dyDescent="0.15">
      <c r="A12" s="483"/>
      <c r="B12" s="481"/>
      <c r="C12" s="68">
        <v>8</v>
      </c>
      <c r="D12" s="68">
        <v>51016</v>
      </c>
      <c r="E12" s="76" t="s">
        <v>598</v>
      </c>
      <c r="F12" s="68">
        <v>2</v>
      </c>
      <c r="G12" s="68">
        <v>32</v>
      </c>
      <c r="H12" s="68">
        <v>20</v>
      </c>
      <c r="I12" s="68">
        <v>12</v>
      </c>
      <c r="J12" s="68"/>
      <c r="K12" s="70">
        <v>43869</v>
      </c>
      <c r="L12" s="68"/>
      <c r="M12" s="68"/>
      <c r="N12" s="68"/>
      <c r="O12" s="68"/>
      <c r="P12" s="68" t="s">
        <v>21</v>
      </c>
      <c r="Q12" s="68" t="s">
        <v>786</v>
      </c>
    </row>
    <row r="13" spans="1:17" x14ac:dyDescent="0.15">
      <c r="A13" s="483"/>
      <c r="B13" s="481"/>
      <c r="C13" s="68">
        <v>9</v>
      </c>
      <c r="D13" s="68">
        <v>51023</v>
      </c>
      <c r="E13" s="76" t="s">
        <v>790</v>
      </c>
      <c r="F13" s="68">
        <v>2</v>
      </c>
      <c r="G13" s="68">
        <v>32</v>
      </c>
      <c r="H13" s="68">
        <v>0</v>
      </c>
      <c r="I13" s="68">
        <v>32</v>
      </c>
      <c r="J13" s="484" t="s">
        <v>791</v>
      </c>
      <c r="K13" s="484"/>
      <c r="L13" s="484"/>
      <c r="M13" s="484"/>
      <c r="N13" s="484"/>
      <c r="O13" s="68"/>
      <c r="P13" s="68" t="s">
        <v>21</v>
      </c>
      <c r="Q13" s="68" t="s">
        <v>792</v>
      </c>
    </row>
    <row r="14" spans="1:17" x14ac:dyDescent="0.15">
      <c r="A14" s="483"/>
      <c r="B14" s="481"/>
      <c r="C14" s="482" t="s">
        <v>41</v>
      </c>
      <c r="D14" s="482"/>
      <c r="E14" s="482"/>
      <c r="F14" s="68">
        <v>20</v>
      </c>
      <c r="G14" s="68">
        <v>388</v>
      </c>
      <c r="H14" s="68">
        <v>142</v>
      </c>
      <c r="I14" s="68">
        <v>246</v>
      </c>
      <c r="J14" s="68">
        <v>5</v>
      </c>
      <c r="K14" s="68">
        <v>7</v>
      </c>
      <c r="L14" s="68">
        <v>2</v>
      </c>
      <c r="M14" s="68"/>
      <c r="N14" s="68"/>
      <c r="O14" s="68"/>
      <c r="P14" s="72"/>
      <c r="Q14" s="72"/>
    </row>
    <row r="15" spans="1:17" x14ac:dyDescent="0.15">
      <c r="A15" s="483"/>
      <c r="B15" s="484" t="s">
        <v>793</v>
      </c>
      <c r="C15" s="484"/>
      <c r="D15" s="484"/>
      <c r="E15" s="484"/>
      <c r="F15" s="484"/>
      <c r="G15" s="484"/>
      <c r="H15" s="484"/>
      <c r="I15" s="484"/>
      <c r="J15" s="484"/>
      <c r="K15" s="484"/>
      <c r="L15" s="484"/>
      <c r="M15" s="484"/>
      <c r="N15" s="484"/>
      <c r="O15" s="484"/>
      <c r="P15" s="484"/>
      <c r="Q15" s="484"/>
    </row>
    <row r="16" spans="1:17" x14ac:dyDescent="0.15">
      <c r="A16" s="483"/>
      <c r="B16" s="481" t="s">
        <v>794</v>
      </c>
      <c r="C16" s="68">
        <v>1</v>
      </c>
      <c r="D16" s="68">
        <v>52001</v>
      </c>
      <c r="E16" s="76" t="s">
        <v>795</v>
      </c>
      <c r="F16" s="68">
        <v>1</v>
      </c>
      <c r="G16" s="68">
        <v>16</v>
      </c>
      <c r="H16" s="68">
        <v>14</v>
      </c>
      <c r="I16" s="68">
        <v>2</v>
      </c>
      <c r="J16" s="68"/>
      <c r="K16" s="68"/>
      <c r="L16" s="68">
        <v>1</v>
      </c>
      <c r="M16" s="68"/>
      <c r="N16" s="68"/>
      <c r="O16" s="68"/>
      <c r="P16" s="68" t="s">
        <v>16</v>
      </c>
      <c r="Q16" s="68" t="s">
        <v>786</v>
      </c>
    </row>
    <row r="17" spans="1:17" x14ac:dyDescent="0.15">
      <c r="A17" s="483"/>
      <c r="B17" s="481"/>
      <c r="C17" s="68">
        <v>2</v>
      </c>
      <c r="D17" s="68">
        <v>52002</v>
      </c>
      <c r="E17" s="76" t="s">
        <v>126</v>
      </c>
      <c r="F17" s="68">
        <v>1</v>
      </c>
      <c r="G17" s="68">
        <v>16</v>
      </c>
      <c r="H17" s="68">
        <v>14</v>
      </c>
      <c r="I17" s="68">
        <v>2</v>
      </c>
      <c r="J17" s="68"/>
      <c r="K17" s="68"/>
      <c r="L17" s="68">
        <v>1</v>
      </c>
      <c r="M17" s="68"/>
      <c r="N17" s="67"/>
      <c r="O17" s="67"/>
      <c r="P17" s="68" t="s">
        <v>16</v>
      </c>
      <c r="Q17" s="68" t="s">
        <v>786</v>
      </c>
    </row>
    <row r="18" spans="1:17" x14ac:dyDescent="0.15">
      <c r="A18" s="483"/>
      <c r="B18" s="481"/>
      <c r="C18" s="68">
        <v>3</v>
      </c>
      <c r="D18" s="68">
        <v>52021</v>
      </c>
      <c r="E18" s="76" t="s">
        <v>796</v>
      </c>
      <c r="F18" s="68">
        <v>2</v>
      </c>
      <c r="G18" s="68">
        <v>32</v>
      </c>
      <c r="H18" s="68">
        <v>16</v>
      </c>
      <c r="I18" s="68">
        <v>16</v>
      </c>
      <c r="J18" s="68"/>
      <c r="K18" s="68"/>
      <c r="L18" s="71"/>
      <c r="M18" s="71">
        <v>2</v>
      </c>
      <c r="N18" s="482" t="s">
        <v>797</v>
      </c>
      <c r="O18" s="482"/>
      <c r="P18" s="72" t="s">
        <v>21</v>
      </c>
      <c r="Q18" s="68" t="s">
        <v>786</v>
      </c>
    </row>
    <row r="19" spans="1:17" ht="14.25" x14ac:dyDescent="0.15">
      <c r="A19" s="483"/>
      <c r="B19" s="481"/>
      <c r="C19" s="67"/>
      <c r="D19" s="72"/>
      <c r="E19" s="76" t="s">
        <v>798</v>
      </c>
      <c r="F19" s="68">
        <v>2</v>
      </c>
      <c r="G19" s="68">
        <v>32</v>
      </c>
      <c r="H19" s="73"/>
      <c r="I19" s="73"/>
      <c r="J19" s="67"/>
      <c r="K19" s="67"/>
      <c r="L19" s="67"/>
      <c r="M19" s="67">
        <v>2</v>
      </c>
      <c r="N19" s="67"/>
      <c r="O19" s="67"/>
      <c r="P19" s="72" t="s">
        <v>21</v>
      </c>
      <c r="Q19" s="68" t="s">
        <v>786</v>
      </c>
    </row>
    <row r="20" spans="1:17" ht="14.25" x14ac:dyDescent="0.15">
      <c r="A20" s="483"/>
      <c r="B20" s="481"/>
      <c r="C20" s="67"/>
      <c r="D20" s="72"/>
      <c r="E20" s="76" t="s">
        <v>799</v>
      </c>
      <c r="F20" s="68">
        <v>3</v>
      </c>
      <c r="G20" s="68">
        <v>48</v>
      </c>
      <c r="H20" s="73"/>
      <c r="I20" s="68">
        <v>48</v>
      </c>
      <c r="J20" s="482" t="s">
        <v>800</v>
      </c>
      <c r="K20" s="482"/>
      <c r="L20" s="482"/>
      <c r="M20" s="482"/>
      <c r="N20" s="482"/>
      <c r="O20" s="482"/>
      <c r="P20" s="72" t="s">
        <v>21</v>
      </c>
      <c r="Q20" s="68" t="s">
        <v>792</v>
      </c>
    </row>
    <row r="21" spans="1:17" ht="14.25" x14ac:dyDescent="0.15">
      <c r="A21" s="483"/>
      <c r="B21" s="481"/>
      <c r="C21" s="479"/>
      <c r="D21" s="483"/>
      <c r="E21" s="76" t="s">
        <v>801</v>
      </c>
      <c r="F21" s="68">
        <v>1</v>
      </c>
      <c r="G21" s="482">
        <v>32</v>
      </c>
      <c r="H21" s="73"/>
      <c r="I21" s="482">
        <v>32</v>
      </c>
      <c r="J21" s="482" t="s">
        <v>833</v>
      </c>
      <c r="K21" s="482"/>
      <c r="L21" s="482"/>
      <c r="M21" s="482"/>
      <c r="N21" s="482"/>
      <c r="O21" s="482"/>
      <c r="P21" s="72" t="s">
        <v>21</v>
      </c>
      <c r="Q21" s="68" t="s">
        <v>792</v>
      </c>
    </row>
    <row r="22" spans="1:17" ht="14.25" x14ac:dyDescent="0.15">
      <c r="A22" s="483"/>
      <c r="B22" s="481"/>
      <c r="C22" s="479"/>
      <c r="D22" s="483"/>
      <c r="E22" s="76" t="s">
        <v>802</v>
      </c>
      <c r="F22" s="68">
        <v>1</v>
      </c>
      <c r="G22" s="482"/>
      <c r="H22" s="73"/>
      <c r="I22" s="482"/>
      <c r="J22" s="482"/>
      <c r="K22" s="482"/>
      <c r="L22" s="482"/>
      <c r="M22" s="482"/>
      <c r="N22" s="482"/>
      <c r="O22" s="482"/>
      <c r="P22" s="72" t="s">
        <v>21</v>
      </c>
      <c r="Q22" s="68" t="s">
        <v>792</v>
      </c>
    </row>
    <row r="23" spans="1:17" ht="14.25" x14ac:dyDescent="0.15">
      <c r="A23" s="483"/>
      <c r="B23" s="481"/>
      <c r="C23" s="479"/>
      <c r="D23" s="483"/>
      <c r="E23" s="76" t="s">
        <v>803</v>
      </c>
      <c r="F23" s="68">
        <v>2</v>
      </c>
      <c r="G23" s="482"/>
      <c r="H23" s="73"/>
      <c r="I23" s="482"/>
      <c r="J23" s="482"/>
      <c r="K23" s="482"/>
      <c r="L23" s="482"/>
      <c r="M23" s="482"/>
      <c r="N23" s="482"/>
      <c r="O23" s="482"/>
      <c r="P23" s="72" t="s">
        <v>21</v>
      </c>
      <c r="Q23" s="68" t="s">
        <v>792</v>
      </c>
    </row>
    <row r="24" spans="1:17" ht="14.25" x14ac:dyDescent="0.15">
      <c r="A24" s="483"/>
      <c r="B24" s="481"/>
      <c r="C24" s="479"/>
      <c r="D24" s="483"/>
      <c r="E24" s="76" t="s">
        <v>804</v>
      </c>
      <c r="F24" s="68">
        <v>2</v>
      </c>
      <c r="G24" s="482"/>
      <c r="H24" s="73"/>
      <c r="I24" s="482"/>
      <c r="J24" s="482"/>
      <c r="K24" s="482"/>
      <c r="L24" s="482"/>
      <c r="M24" s="482"/>
      <c r="N24" s="482"/>
      <c r="O24" s="482"/>
      <c r="P24" s="72" t="s">
        <v>21</v>
      </c>
      <c r="Q24" s="68" t="s">
        <v>792</v>
      </c>
    </row>
    <row r="25" spans="1:17" x14ac:dyDescent="0.15">
      <c r="A25" s="483"/>
      <c r="B25" s="481"/>
      <c r="C25" s="482" t="s">
        <v>41</v>
      </c>
      <c r="D25" s="482"/>
      <c r="E25" s="482"/>
      <c r="F25" s="68">
        <v>15</v>
      </c>
      <c r="G25" s="68">
        <v>176</v>
      </c>
      <c r="H25" s="68">
        <v>72</v>
      </c>
      <c r="I25" s="68">
        <v>104</v>
      </c>
      <c r="J25" s="67">
        <v>0</v>
      </c>
      <c r="K25" s="67">
        <v>2</v>
      </c>
      <c r="L25" s="67"/>
      <c r="M25" s="67">
        <v>4</v>
      </c>
      <c r="N25" s="67"/>
      <c r="O25" s="67"/>
      <c r="P25" s="67"/>
      <c r="Q25" s="67"/>
    </row>
    <row r="26" spans="1:17" x14ac:dyDescent="0.15">
      <c r="A26" s="482" t="s">
        <v>521</v>
      </c>
      <c r="B26" s="482"/>
      <c r="C26" s="482"/>
      <c r="D26" s="482"/>
      <c r="E26" s="482"/>
      <c r="F26" s="68">
        <v>35</v>
      </c>
      <c r="G26" s="68">
        <v>564</v>
      </c>
      <c r="H26" s="68">
        <v>214</v>
      </c>
      <c r="I26" s="68">
        <v>350</v>
      </c>
      <c r="J26" s="67">
        <v>5</v>
      </c>
      <c r="K26" s="67">
        <v>8</v>
      </c>
      <c r="L26" s="67">
        <v>2</v>
      </c>
      <c r="M26" s="67">
        <v>4</v>
      </c>
      <c r="N26" s="67"/>
      <c r="O26" s="67"/>
      <c r="P26" s="67"/>
      <c r="Q26" s="67"/>
    </row>
    <row r="27" spans="1:17" x14ac:dyDescent="0.15">
      <c r="A27" s="482" t="s">
        <v>805</v>
      </c>
      <c r="B27" s="481" t="s">
        <v>784</v>
      </c>
      <c r="C27" s="68">
        <v>1</v>
      </c>
      <c r="D27" s="68">
        <v>51020</v>
      </c>
      <c r="E27" s="76" t="s">
        <v>806</v>
      </c>
      <c r="F27" s="68">
        <v>2</v>
      </c>
      <c r="G27" s="68">
        <v>32</v>
      </c>
      <c r="H27" s="68">
        <v>28</v>
      </c>
      <c r="I27" s="68">
        <v>4</v>
      </c>
      <c r="J27" s="68">
        <v>2</v>
      </c>
      <c r="K27" s="67"/>
      <c r="L27" s="67"/>
      <c r="M27" s="67"/>
      <c r="N27" s="67"/>
      <c r="O27" s="67"/>
      <c r="P27" s="68" t="s">
        <v>16</v>
      </c>
      <c r="Q27" s="68" t="s">
        <v>786</v>
      </c>
    </row>
    <row r="28" spans="1:17" x14ac:dyDescent="0.15">
      <c r="A28" s="482"/>
      <c r="B28" s="481"/>
      <c r="C28" s="68">
        <v>2</v>
      </c>
      <c r="D28" s="68">
        <v>51021</v>
      </c>
      <c r="E28" s="76" t="s">
        <v>807</v>
      </c>
      <c r="F28" s="68">
        <v>2</v>
      </c>
      <c r="G28" s="68">
        <v>32</v>
      </c>
      <c r="H28" s="68">
        <v>26</v>
      </c>
      <c r="I28" s="68">
        <v>6</v>
      </c>
      <c r="J28" s="67"/>
      <c r="K28" s="68">
        <v>2</v>
      </c>
      <c r="L28" s="67"/>
      <c r="M28" s="67"/>
      <c r="N28" s="67"/>
      <c r="O28" s="67"/>
      <c r="P28" s="68" t="s">
        <v>16</v>
      </c>
      <c r="Q28" s="68" t="s">
        <v>786</v>
      </c>
    </row>
    <row r="29" spans="1:17" x14ac:dyDescent="0.15">
      <c r="A29" s="482"/>
      <c r="B29" s="481"/>
      <c r="C29" s="68">
        <v>3</v>
      </c>
      <c r="D29" s="68">
        <v>50107</v>
      </c>
      <c r="E29" s="76" t="s">
        <v>574</v>
      </c>
      <c r="F29" s="68">
        <v>4</v>
      </c>
      <c r="G29" s="68">
        <v>64</v>
      </c>
      <c r="H29" s="68">
        <v>32</v>
      </c>
      <c r="I29" s="68">
        <v>32</v>
      </c>
      <c r="J29" s="68">
        <v>4</v>
      </c>
      <c r="K29" s="67"/>
      <c r="L29" s="67"/>
      <c r="M29" s="67"/>
      <c r="N29" s="67"/>
      <c r="O29" s="67"/>
      <c r="P29" s="68" t="s">
        <v>16</v>
      </c>
      <c r="Q29" s="68" t="s">
        <v>786</v>
      </c>
    </row>
    <row r="30" spans="1:17" x14ac:dyDescent="0.15">
      <c r="A30" s="482"/>
      <c r="B30" s="481"/>
      <c r="C30" s="68">
        <v>4</v>
      </c>
      <c r="D30" s="68">
        <v>51017</v>
      </c>
      <c r="E30" s="76" t="s">
        <v>835</v>
      </c>
      <c r="F30" s="68">
        <v>1</v>
      </c>
      <c r="G30" s="68">
        <v>16</v>
      </c>
      <c r="H30" s="68">
        <v>14</v>
      </c>
      <c r="I30" s="68">
        <v>2</v>
      </c>
      <c r="J30" s="70">
        <v>43869</v>
      </c>
      <c r="K30" s="67"/>
      <c r="L30" s="67"/>
      <c r="M30" s="67"/>
      <c r="N30" s="482" t="s">
        <v>836</v>
      </c>
      <c r="O30" s="482"/>
      <c r="P30" s="68" t="s">
        <v>16</v>
      </c>
      <c r="Q30" s="68" t="s">
        <v>786</v>
      </c>
    </row>
    <row r="31" spans="1:17" x14ac:dyDescent="0.15">
      <c r="A31" s="482"/>
      <c r="B31" s="481"/>
      <c r="C31" s="68">
        <v>5</v>
      </c>
      <c r="D31" s="68">
        <v>51018</v>
      </c>
      <c r="E31" s="76" t="s">
        <v>809</v>
      </c>
      <c r="F31" s="68">
        <v>1</v>
      </c>
      <c r="G31" s="68">
        <v>22</v>
      </c>
      <c r="H31" s="68">
        <v>20</v>
      </c>
      <c r="I31" s="68">
        <v>2</v>
      </c>
      <c r="J31" s="67"/>
      <c r="K31" s="67"/>
      <c r="L31" s="67"/>
      <c r="M31" s="75">
        <v>43872</v>
      </c>
      <c r="N31" s="67"/>
      <c r="O31" s="67"/>
      <c r="P31" s="68" t="s">
        <v>16</v>
      </c>
      <c r="Q31" s="68" t="s">
        <v>786</v>
      </c>
    </row>
    <row r="32" spans="1:17" x14ac:dyDescent="0.15">
      <c r="A32" s="482"/>
      <c r="B32" s="481"/>
      <c r="C32" s="68">
        <v>6</v>
      </c>
      <c r="D32" s="68">
        <v>51019</v>
      </c>
      <c r="E32" s="76" t="s">
        <v>810</v>
      </c>
      <c r="F32" s="68">
        <v>1</v>
      </c>
      <c r="G32" s="68">
        <v>20</v>
      </c>
      <c r="H32" s="68">
        <v>14</v>
      </c>
      <c r="I32" s="68">
        <v>6</v>
      </c>
      <c r="J32" s="67"/>
      <c r="K32" s="67"/>
      <c r="L32" s="75">
        <v>43871</v>
      </c>
      <c r="M32" s="67"/>
      <c r="N32" s="67"/>
      <c r="O32" s="67"/>
      <c r="P32" s="68" t="s">
        <v>21</v>
      </c>
      <c r="Q32" s="68" t="s">
        <v>786</v>
      </c>
    </row>
    <row r="33" spans="1:17" x14ac:dyDescent="0.15">
      <c r="A33" s="482"/>
      <c r="B33" s="482" t="s">
        <v>41</v>
      </c>
      <c r="C33" s="482"/>
      <c r="D33" s="482"/>
      <c r="E33" s="482"/>
      <c r="F33" s="68">
        <v>11</v>
      </c>
      <c r="G33" s="68">
        <v>186</v>
      </c>
      <c r="H33" s="68">
        <v>134</v>
      </c>
      <c r="I33" s="68">
        <v>52</v>
      </c>
      <c r="J33" s="68">
        <v>7</v>
      </c>
      <c r="K33" s="68">
        <v>2</v>
      </c>
      <c r="L33" s="68">
        <v>1</v>
      </c>
      <c r="M33" s="68">
        <v>1</v>
      </c>
      <c r="N33" s="67"/>
      <c r="O33" s="67"/>
      <c r="P33" s="67"/>
      <c r="Q33" s="67"/>
    </row>
    <row r="34" spans="1:17" x14ac:dyDescent="0.15">
      <c r="A34" s="482" t="s">
        <v>521</v>
      </c>
      <c r="B34" s="482"/>
      <c r="C34" s="482"/>
      <c r="D34" s="482"/>
      <c r="E34" s="482"/>
      <c r="F34" s="68">
        <v>46</v>
      </c>
      <c r="G34" s="68">
        <v>750</v>
      </c>
      <c r="H34" s="68">
        <v>348</v>
      </c>
      <c r="I34" s="68">
        <v>402</v>
      </c>
      <c r="J34" s="68">
        <v>12</v>
      </c>
      <c r="K34" s="68">
        <v>10</v>
      </c>
      <c r="L34" s="68">
        <v>3</v>
      </c>
      <c r="M34" s="68">
        <v>5</v>
      </c>
      <c r="N34" s="67"/>
      <c r="O34" s="67"/>
      <c r="P34" s="67"/>
      <c r="Q34" s="67"/>
    </row>
    <row r="35" spans="1:17" x14ac:dyDescent="0.15">
      <c r="A35" s="482" t="s">
        <v>811</v>
      </c>
      <c r="B35" s="488" t="s">
        <v>262</v>
      </c>
      <c r="C35" s="68">
        <v>1</v>
      </c>
      <c r="D35" s="68">
        <v>60280</v>
      </c>
      <c r="E35" s="76" t="s">
        <v>144</v>
      </c>
      <c r="F35" s="68">
        <v>4</v>
      </c>
      <c r="G35" s="68">
        <v>64</v>
      </c>
      <c r="H35" s="68">
        <v>32</v>
      </c>
      <c r="I35" s="68">
        <v>32</v>
      </c>
      <c r="J35" s="68"/>
      <c r="K35" s="68">
        <v>4</v>
      </c>
      <c r="L35" s="68"/>
      <c r="M35" s="68"/>
      <c r="N35" s="68"/>
      <c r="O35" s="68"/>
      <c r="P35" s="68" t="s">
        <v>16</v>
      </c>
      <c r="Q35" s="68" t="s">
        <v>786</v>
      </c>
    </row>
    <row r="36" spans="1:17" x14ac:dyDescent="0.15">
      <c r="A36" s="482"/>
      <c r="B36" s="489"/>
      <c r="C36" s="68">
        <v>2</v>
      </c>
      <c r="D36" s="68">
        <v>60105</v>
      </c>
      <c r="E36" s="76" t="s">
        <v>812</v>
      </c>
      <c r="F36" s="68">
        <v>4</v>
      </c>
      <c r="G36" s="68">
        <v>64</v>
      </c>
      <c r="H36" s="68">
        <v>42</v>
      </c>
      <c r="I36" s="68">
        <v>22</v>
      </c>
      <c r="J36" s="68">
        <v>4</v>
      </c>
      <c r="K36" s="68"/>
      <c r="L36" s="68"/>
      <c r="M36" s="68"/>
      <c r="N36" s="68"/>
      <c r="O36" s="68"/>
      <c r="P36" s="68" t="s">
        <v>16</v>
      </c>
      <c r="Q36" s="68" t="s">
        <v>786</v>
      </c>
    </row>
    <row r="37" spans="1:17" x14ac:dyDescent="0.15">
      <c r="A37" s="482"/>
      <c r="B37" s="489"/>
      <c r="C37" s="68">
        <v>3</v>
      </c>
      <c r="D37" s="68">
        <v>60114</v>
      </c>
      <c r="E37" s="76" t="s">
        <v>47</v>
      </c>
      <c r="F37" s="68">
        <v>4</v>
      </c>
      <c r="G37" s="68">
        <v>64</v>
      </c>
      <c r="H37" s="68">
        <v>48</v>
      </c>
      <c r="I37" s="68">
        <v>16</v>
      </c>
      <c r="J37" s="68">
        <v>4</v>
      </c>
      <c r="K37" s="68"/>
      <c r="L37" s="68"/>
      <c r="M37" s="68"/>
      <c r="N37" s="68"/>
      <c r="O37" s="68"/>
      <c r="P37" s="68" t="s">
        <v>16</v>
      </c>
      <c r="Q37" s="68" t="s">
        <v>786</v>
      </c>
    </row>
    <row r="38" spans="1:17" x14ac:dyDescent="0.15">
      <c r="A38" s="482"/>
      <c r="B38" s="489"/>
      <c r="C38" s="68">
        <v>4</v>
      </c>
      <c r="D38" s="68">
        <v>60201</v>
      </c>
      <c r="E38" s="76" t="s">
        <v>813</v>
      </c>
      <c r="F38" s="68">
        <v>4</v>
      </c>
      <c r="G38" s="68">
        <v>64</v>
      </c>
      <c r="H38" s="68">
        <v>32</v>
      </c>
      <c r="I38" s="68">
        <v>32</v>
      </c>
      <c r="J38" s="68"/>
      <c r="K38" s="68">
        <v>4</v>
      </c>
      <c r="L38" s="68"/>
      <c r="M38" s="68"/>
      <c r="N38" s="68"/>
      <c r="O38" s="68"/>
      <c r="P38" s="68" t="s">
        <v>21</v>
      </c>
      <c r="Q38" s="68" t="s">
        <v>786</v>
      </c>
    </row>
    <row r="39" spans="1:17" x14ac:dyDescent="0.15">
      <c r="A39" s="482"/>
      <c r="B39" s="489"/>
      <c r="C39" s="68">
        <v>5</v>
      </c>
      <c r="D39" s="68">
        <v>60203</v>
      </c>
      <c r="E39" s="76" t="s">
        <v>54</v>
      </c>
      <c r="F39" s="68">
        <v>4</v>
      </c>
      <c r="G39" s="68">
        <v>64</v>
      </c>
      <c r="H39" s="68">
        <v>48</v>
      </c>
      <c r="I39" s="68">
        <v>16</v>
      </c>
      <c r="J39" s="68"/>
      <c r="K39" s="68"/>
      <c r="L39" s="68">
        <v>4</v>
      </c>
      <c r="M39" s="68"/>
      <c r="N39" s="68"/>
      <c r="O39" s="68"/>
      <c r="P39" s="68" t="s">
        <v>21</v>
      </c>
      <c r="Q39" s="68" t="s">
        <v>786</v>
      </c>
    </row>
    <row r="40" spans="1:17" x14ac:dyDescent="0.15">
      <c r="A40" s="482"/>
      <c r="B40" s="489"/>
      <c r="C40" s="68">
        <v>6</v>
      </c>
      <c r="D40" s="68">
        <v>60303</v>
      </c>
      <c r="E40" s="76" t="s">
        <v>814</v>
      </c>
      <c r="F40" s="68">
        <v>4</v>
      </c>
      <c r="G40" s="68">
        <v>64</v>
      </c>
      <c r="H40" s="68">
        <v>48</v>
      </c>
      <c r="I40" s="68">
        <v>16</v>
      </c>
      <c r="J40" s="68">
        <v>4</v>
      </c>
      <c r="K40" s="68"/>
      <c r="L40" s="68"/>
      <c r="M40" s="68"/>
      <c r="N40" s="68"/>
      <c r="O40" s="68"/>
      <c r="P40" s="68" t="s">
        <v>16</v>
      </c>
      <c r="Q40" s="68" t="s">
        <v>786</v>
      </c>
    </row>
    <row r="41" spans="1:17" x14ac:dyDescent="0.15">
      <c r="A41" s="482"/>
      <c r="B41" s="489"/>
      <c r="C41" s="68">
        <v>7</v>
      </c>
      <c r="D41" s="68">
        <v>60205</v>
      </c>
      <c r="E41" s="76" t="s">
        <v>815</v>
      </c>
      <c r="F41" s="68">
        <v>4</v>
      </c>
      <c r="G41" s="68">
        <v>64</v>
      </c>
      <c r="H41" s="68">
        <v>48</v>
      </c>
      <c r="I41" s="68">
        <v>16</v>
      </c>
      <c r="J41" s="68"/>
      <c r="K41" s="68"/>
      <c r="L41" s="68">
        <v>4</v>
      </c>
      <c r="M41" s="68"/>
      <c r="N41" s="68"/>
      <c r="O41" s="68"/>
      <c r="P41" s="68" t="s">
        <v>21</v>
      </c>
      <c r="Q41" s="68" t="s">
        <v>786</v>
      </c>
    </row>
    <row r="42" spans="1:17" x14ac:dyDescent="0.15">
      <c r="A42" s="482"/>
      <c r="B42" s="489"/>
      <c r="C42" s="68">
        <v>8</v>
      </c>
      <c r="D42" s="68">
        <v>60213</v>
      </c>
      <c r="E42" s="76" t="s">
        <v>150</v>
      </c>
      <c r="F42" s="68">
        <v>4</v>
      </c>
      <c r="G42" s="68">
        <v>64</v>
      </c>
      <c r="H42" s="68">
        <v>36</v>
      </c>
      <c r="I42" s="68">
        <v>28</v>
      </c>
      <c r="J42" s="68"/>
      <c r="K42" s="68"/>
      <c r="L42" s="68">
        <v>4</v>
      </c>
      <c r="M42" s="68"/>
      <c r="N42" s="68"/>
      <c r="O42" s="67"/>
      <c r="P42" s="68" t="s">
        <v>16</v>
      </c>
      <c r="Q42" s="68" t="s">
        <v>786</v>
      </c>
    </row>
    <row r="43" spans="1:17" x14ac:dyDescent="0.15">
      <c r="A43" s="482"/>
      <c r="B43" s="489"/>
      <c r="C43" s="68">
        <v>9</v>
      </c>
      <c r="D43" s="68">
        <v>60212</v>
      </c>
      <c r="E43" s="76" t="s">
        <v>177</v>
      </c>
      <c r="F43" s="68">
        <v>3</v>
      </c>
      <c r="G43" s="68">
        <v>48</v>
      </c>
      <c r="H43" s="68">
        <v>36</v>
      </c>
      <c r="I43" s="68">
        <v>12</v>
      </c>
      <c r="J43" s="68"/>
      <c r="K43" s="68">
        <v>3</v>
      </c>
      <c r="L43" s="68"/>
      <c r="M43" s="68"/>
      <c r="N43" s="68"/>
      <c r="O43" s="67"/>
      <c r="P43" s="68" t="s">
        <v>21</v>
      </c>
      <c r="Q43" s="68" t="s">
        <v>786</v>
      </c>
    </row>
    <row r="44" spans="1:17" x14ac:dyDescent="0.15">
      <c r="A44" s="482"/>
      <c r="B44" s="490"/>
      <c r="C44" s="482" t="s">
        <v>41</v>
      </c>
      <c r="D44" s="482"/>
      <c r="E44" s="482"/>
      <c r="F44" s="68">
        <v>35</v>
      </c>
      <c r="G44" s="68">
        <v>576</v>
      </c>
      <c r="H44" s="68">
        <v>370</v>
      </c>
      <c r="I44" s="68">
        <v>206</v>
      </c>
      <c r="J44" s="68">
        <v>12</v>
      </c>
      <c r="K44" s="68">
        <v>11</v>
      </c>
      <c r="L44" s="68">
        <v>12</v>
      </c>
      <c r="M44" s="68"/>
      <c r="N44" s="68"/>
      <c r="O44" s="67"/>
      <c r="P44" s="74"/>
      <c r="Q44" s="74"/>
    </row>
    <row r="45" spans="1:17" x14ac:dyDescent="0.15">
      <c r="A45" s="482" t="s">
        <v>816</v>
      </c>
      <c r="B45" s="481" t="s">
        <v>839</v>
      </c>
      <c r="C45" s="68">
        <v>1</v>
      </c>
      <c r="D45" s="68">
        <v>10327</v>
      </c>
      <c r="E45" s="76" t="s">
        <v>817</v>
      </c>
      <c r="F45" s="68">
        <v>3</v>
      </c>
      <c r="G45" s="68">
        <v>48</v>
      </c>
      <c r="H45" s="68">
        <v>36</v>
      </c>
      <c r="I45" s="68">
        <v>12</v>
      </c>
      <c r="J45" s="68"/>
      <c r="K45" s="68"/>
      <c r="L45" s="68"/>
      <c r="M45" s="68"/>
      <c r="N45" s="70">
        <v>43990</v>
      </c>
      <c r="O45" s="68"/>
      <c r="P45" s="68" t="s">
        <v>16</v>
      </c>
      <c r="Q45" s="68" t="s">
        <v>786</v>
      </c>
    </row>
    <row r="46" spans="1:17" x14ac:dyDescent="0.15">
      <c r="A46" s="482"/>
      <c r="B46" s="481"/>
      <c r="C46" s="68">
        <v>2</v>
      </c>
      <c r="D46" s="68">
        <v>60118</v>
      </c>
      <c r="E46" s="76" t="s">
        <v>442</v>
      </c>
      <c r="F46" s="68">
        <v>4</v>
      </c>
      <c r="G46" s="68">
        <v>64</v>
      </c>
      <c r="H46" s="68">
        <v>36</v>
      </c>
      <c r="I46" s="68">
        <v>28</v>
      </c>
      <c r="J46" s="68"/>
      <c r="K46" s="68"/>
      <c r="L46" s="68">
        <v>4</v>
      </c>
      <c r="M46" s="68"/>
      <c r="N46" s="68"/>
      <c r="O46" s="67"/>
      <c r="P46" s="68" t="s">
        <v>16</v>
      </c>
      <c r="Q46" s="68" t="s">
        <v>786</v>
      </c>
    </row>
    <row r="47" spans="1:17" x14ac:dyDescent="0.15">
      <c r="A47" s="482"/>
      <c r="B47" s="481"/>
      <c r="C47" s="68">
        <v>3</v>
      </c>
      <c r="D47" s="68">
        <v>60209</v>
      </c>
      <c r="E47" s="76" t="s">
        <v>818</v>
      </c>
      <c r="F47" s="68">
        <v>4</v>
      </c>
      <c r="G47" s="68">
        <v>64</v>
      </c>
      <c r="H47" s="68">
        <v>36</v>
      </c>
      <c r="I47" s="68">
        <v>28</v>
      </c>
      <c r="J47" s="68"/>
      <c r="K47" s="68">
        <v>4</v>
      </c>
      <c r="L47" s="68"/>
      <c r="M47" s="68"/>
      <c r="N47" s="68"/>
      <c r="O47" s="67"/>
      <c r="P47" s="68" t="s">
        <v>16</v>
      </c>
      <c r="Q47" s="68" t="s">
        <v>786</v>
      </c>
    </row>
    <row r="48" spans="1:17" x14ac:dyDescent="0.15">
      <c r="A48" s="482"/>
      <c r="B48" s="481"/>
      <c r="C48" s="68">
        <v>4</v>
      </c>
      <c r="D48" s="68">
        <v>60210</v>
      </c>
      <c r="E48" s="76" t="s">
        <v>819</v>
      </c>
      <c r="F48" s="68">
        <v>4</v>
      </c>
      <c r="G48" s="68">
        <v>64</v>
      </c>
      <c r="H48" s="68">
        <v>48</v>
      </c>
      <c r="I48" s="68">
        <v>16</v>
      </c>
      <c r="J48" s="68"/>
      <c r="K48" s="68"/>
      <c r="L48" s="68"/>
      <c r="M48" s="68">
        <v>4</v>
      </c>
      <c r="N48" s="68"/>
      <c r="O48" s="67"/>
      <c r="P48" s="68" t="s">
        <v>16</v>
      </c>
      <c r="Q48" s="68" t="s">
        <v>786</v>
      </c>
    </row>
    <row r="49" spans="1:17" x14ac:dyDescent="0.15">
      <c r="A49" s="482"/>
      <c r="B49" s="481"/>
      <c r="C49" s="68">
        <v>5</v>
      </c>
      <c r="D49" s="68">
        <v>60207</v>
      </c>
      <c r="E49" s="76" t="s">
        <v>171</v>
      </c>
      <c r="F49" s="68">
        <v>4</v>
      </c>
      <c r="G49" s="68">
        <v>64</v>
      </c>
      <c r="H49" s="68">
        <v>36</v>
      </c>
      <c r="I49" s="68">
        <v>28</v>
      </c>
      <c r="J49" s="68"/>
      <c r="K49" s="68"/>
      <c r="L49" s="68"/>
      <c r="M49" s="71">
        <v>4</v>
      </c>
      <c r="N49" s="71"/>
      <c r="O49" s="67"/>
      <c r="P49" s="72" t="s">
        <v>16</v>
      </c>
      <c r="Q49" s="68" t="s">
        <v>786</v>
      </c>
    </row>
    <row r="50" spans="1:17" x14ac:dyDescent="0.15">
      <c r="A50" s="482"/>
      <c r="B50" s="481"/>
      <c r="C50" s="68">
        <v>6</v>
      </c>
      <c r="D50" s="68">
        <v>60242</v>
      </c>
      <c r="E50" s="76" t="s">
        <v>820</v>
      </c>
      <c r="F50" s="68">
        <v>3</v>
      </c>
      <c r="G50" s="68">
        <v>48</v>
      </c>
      <c r="H50" s="68">
        <v>36</v>
      </c>
      <c r="I50" s="68">
        <v>12</v>
      </c>
      <c r="J50" s="68"/>
      <c r="K50" s="68"/>
      <c r="L50" s="68"/>
      <c r="M50" s="68"/>
      <c r="N50" s="70">
        <v>43990</v>
      </c>
      <c r="O50" s="67"/>
      <c r="P50" s="72" t="s">
        <v>16</v>
      </c>
      <c r="Q50" s="68" t="s">
        <v>786</v>
      </c>
    </row>
    <row r="51" spans="1:17" x14ac:dyDescent="0.15">
      <c r="A51" s="482"/>
      <c r="B51" s="481"/>
      <c r="C51" s="68">
        <v>7</v>
      </c>
      <c r="D51" s="68">
        <v>60202</v>
      </c>
      <c r="E51" s="76" t="s">
        <v>821</v>
      </c>
      <c r="F51" s="68">
        <v>3</v>
      </c>
      <c r="G51" s="68">
        <v>48</v>
      </c>
      <c r="H51" s="68">
        <v>32</v>
      </c>
      <c r="I51" s="68">
        <v>16</v>
      </c>
      <c r="J51" s="68"/>
      <c r="K51" s="68"/>
      <c r="L51" s="68"/>
      <c r="M51" s="68"/>
      <c r="N51" s="70">
        <v>43990</v>
      </c>
      <c r="O51" s="68"/>
      <c r="P51" s="72" t="s">
        <v>16</v>
      </c>
      <c r="Q51" s="68" t="s">
        <v>786</v>
      </c>
    </row>
    <row r="52" spans="1:17" x14ac:dyDescent="0.15">
      <c r="A52" s="482"/>
      <c r="B52" s="481"/>
      <c r="C52" s="482" t="s">
        <v>41</v>
      </c>
      <c r="D52" s="482"/>
      <c r="E52" s="482"/>
      <c r="F52" s="68">
        <v>25</v>
      </c>
      <c r="G52" s="68">
        <v>400</v>
      </c>
      <c r="H52" s="68">
        <v>260</v>
      </c>
      <c r="I52" s="68">
        <v>140</v>
      </c>
      <c r="J52" s="68"/>
      <c r="K52" s="68">
        <v>4</v>
      </c>
      <c r="L52" s="68">
        <v>4</v>
      </c>
      <c r="M52" s="68">
        <v>8</v>
      </c>
      <c r="N52" s="68">
        <v>18</v>
      </c>
      <c r="O52" s="68"/>
      <c r="P52" s="68"/>
      <c r="Q52" s="68"/>
    </row>
    <row r="53" spans="1:17" x14ac:dyDescent="0.15">
      <c r="A53" s="482"/>
      <c r="B53" s="481" t="s">
        <v>822</v>
      </c>
      <c r="C53" s="68">
        <v>1</v>
      </c>
      <c r="D53" s="71">
        <v>6012001</v>
      </c>
      <c r="E53" s="76" t="s">
        <v>823</v>
      </c>
      <c r="F53" s="68">
        <v>1</v>
      </c>
      <c r="G53" s="68">
        <v>26</v>
      </c>
      <c r="H53" s="68"/>
      <c r="I53" s="68">
        <v>26</v>
      </c>
      <c r="J53" s="68"/>
      <c r="K53" s="68"/>
      <c r="L53" s="68"/>
      <c r="M53" s="68" t="s">
        <v>824</v>
      </c>
      <c r="N53" s="74"/>
      <c r="O53" s="68"/>
      <c r="P53" s="68" t="s">
        <v>21</v>
      </c>
      <c r="Q53" s="68" t="s">
        <v>786</v>
      </c>
    </row>
    <row r="54" spans="1:17" x14ac:dyDescent="0.15">
      <c r="A54" s="482"/>
      <c r="B54" s="481"/>
      <c r="C54" s="68">
        <v>2</v>
      </c>
      <c r="D54" s="68">
        <v>60219</v>
      </c>
      <c r="E54" s="76" t="s">
        <v>825</v>
      </c>
      <c r="F54" s="68">
        <v>2</v>
      </c>
      <c r="G54" s="68">
        <v>32</v>
      </c>
      <c r="H54" s="68">
        <v>6</v>
      </c>
      <c r="I54" s="68">
        <v>26</v>
      </c>
      <c r="J54" s="68"/>
      <c r="K54" s="68"/>
      <c r="L54" s="68"/>
      <c r="M54" s="68" t="s">
        <v>824</v>
      </c>
      <c r="N54" s="68"/>
      <c r="O54" s="68"/>
      <c r="P54" s="72" t="s">
        <v>16</v>
      </c>
      <c r="Q54" s="68" t="s">
        <v>786</v>
      </c>
    </row>
    <row r="55" spans="1:17" x14ac:dyDescent="0.15">
      <c r="A55" s="482"/>
      <c r="B55" s="481"/>
      <c r="C55" s="68">
        <v>3</v>
      </c>
      <c r="D55" s="68">
        <v>6021101</v>
      </c>
      <c r="E55" s="76" t="s">
        <v>826</v>
      </c>
      <c r="F55" s="68">
        <v>1</v>
      </c>
      <c r="G55" s="68">
        <v>26</v>
      </c>
      <c r="H55" s="68"/>
      <c r="I55" s="68">
        <v>26</v>
      </c>
      <c r="J55" s="68"/>
      <c r="K55" s="68"/>
      <c r="L55" s="68"/>
      <c r="M55" s="68"/>
      <c r="N55" s="74" t="s">
        <v>824</v>
      </c>
      <c r="O55" s="68"/>
      <c r="P55" s="68" t="s">
        <v>21</v>
      </c>
      <c r="Q55" s="68" t="s">
        <v>786</v>
      </c>
    </row>
    <row r="56" spans="1:17" x14ac:dyDescent="0.15">
      <c r="A56" s="482"/>
      <c r="B56" s="481"/>
      <c r="C56" s="68">
        <v>4</v>
      </c>
      <c r="D56" s="68">
        <v>6020901</v>
      </c>
      <c r="E56" s="76" t="s">
        <v>827</v>
      </c>
      <c r="F56" s="68">
        <v>1</v>
      </c>
      <c r="G56" s="68">
        <v>26</v>
      </c>
      <c r="H56" s="68"/>
      <c r="I56" s="68">
        <v>26</v>
      </c>
      <c r="J56" s="68"/>
      <c r="K56" s="68" t="s">
        <v>824</v>
      </c>
      <c r="L56" s="68"/>
      <c r="M56" s="68"/>
      <c r="N56" s="74"/>
      <c r="O56" s="68"/>
      <c r="P56" s="68" t="s">
        <v>21</v>
      </c>
      <c r="Q56" s="68" t="s">
        <v>786</v>
      </c>
    </row>
    <row r="57" spans="1:17" x14ac:dyDescent="0.15">
      <c r="A57" s="482"/>
      <c r="B57" s="481"/>
      <c r="C57" s="68">
        <v>5</v>
      </c>
      <c r="D57" s="68">
        <v>60225</v>
      </c>
      <c r="E57" s="76" t="s">
        <v>360</v>
      </c>
      <c r="F57" s="68">
        <v>10</v>
      </c>
      <c r="G57" s="68">
        <v>260</v>
      </c>
      <c r="H57" s="68"/>
      <c r="I57" s="68">
        <v>260</v>
      </c>
      <c r="J57" s="68"/>
      <c r="K57" s="68"/>
      <c r="L57" s="68"/>
      <c r="M57" s="68"/>
      <c r="N57" s="78" t="s">
        <v>834</v>
      </c>
      <c r="O57" s="68"/>
      <c r="P57" s="68" t="s">
        <v>21</v>
      </c>
      <c r="Q57" s="68" t="s">
        <v>792</v>
      </c>
    </row>
    <row r="58" spans="1:17" x14ac:dyDescent="0.15">
      <c r="A58" s="482"/>
      <c r="B58" s="481"/>
      <c r="C58" s="68">
        <v>6</v>
      </c>
      <c r="D58" s="68">
        <v>60226</v>
      </c>
      <c r="E58" s="76" t="s">
        <v>626</v>
      </c>
      <c r="F58" s="68">
        <v>16</v>
      </c>
      <c r="G58" s="68">
        <v>416</v>
      </c>
      <c r="H58" s="68"/>
      <c r="I58" s="68">
        <v>416</v>
      </c>
      <c r="J58" s="68"/>
      <c r="K58" s="68"/>
      <c r="L58" s="68"/>
      <c r="M58" s="68"/>
      <c r="N58" s="68"/>
      <c r="O58" s="68">
        <v>12</v>
      </c>
      <c r="P58" s="68" t="s">
        <v>21</v>
      </c>
      <c r="Q58" s="68" t="s">
        <v>792</v>
      </c>
    </row>
    <row r="59" spans="1:17" x14ac:dyDescent="0.15">
      <c r="A59" s="482"/>
      <c r="B59" s="481"/>
      <c r="C59" s="482" t="s">
        <v>41</v>
      </c>
      <c r="D59" s="482"/>
      <c r="E59" s="482"/>
      <c r="F59" s="68">
        <v>31</v>
      </c>
      <c r="G59" s="68">
        <v>786</v>
      </c>
      <c r="H59" s="68">
        <v>6</v>
      </c>
      <c r="I59" s="68">
        <v>780</v>
      </c>
      <c r="J59" s="68"/>
      <c r="K59" s="68"/>
      <c r="L59" s="68"/>
      <c r="M59" s="68"/>
      <c r="N59" s="68"/>
      <c r="O59" s="68">
        <v>12</v>
      </c>
      <c r="P59" s="68"/>
      <c r="Q59" s="68"/>
    </row>
    <row r="60" spans="1:17" x14ac:dyDescent="0.15">
      <c r="A60" s="482" t="s">
        <v>828</v>
      </c>
      <c r="B60" s="485" t="s">
        <v>838</v>
      </c>
      <c r="C60" s="68">
        <v>1</v>
      </c>
      <c r="D60" s="68">
        <v>60214</v>
      </c>
      <c r="E60" s="76" t="s">
        <v>440</v>
      </c>
      <c r="F60" s="68">
        <v>4</v>
      </c>
      <c r="G60" s="68">
        <v>64</v>
      </c>
      <c r="H60" s="68">
        <v>36</v>
      </c>
      <c r="I60" s="68">
        <v>28</v>
      </c>
      <c r="J60" s="68"/>
      <c r="K60" s="68"/>
      <c r="L60" s="68"/>
      <c r="M60" s="68">
        <v>4</v>
      </c>
      <c r="N60" s="68"/>
      <c r="O60" s="68"/>
      <c r="P60" s="74" t="s">
        <v>21</v>
      </c>
      <c r="Q60" s="68" t="s">
        <v>786</v>
      </c>
    </row>
    <row r="61" spans="1:17" x14ac:dyDescent="0.15">
      <c r="A61" s="482"/>
      <c r="B61" s="486"/>
      <c r="C61" s="68">
        <v>2</v>
      </c>
      <c r="D61" s="68">
        <v>60243</v>
      </c>
      <c r="E61" s="76" t="s">
        <v>829</v>
      </c>
      <c r="F61" s="68">
        <v>3</v>
      </c>
      <c r="G61" s="68">
        <v>32</v>
      </c>
      <c r="H61" s="68"/>
      <c r="I61" s="68">
        <v>32</v>
      </c>
      <c r="J61" s="68"/>
      <c r="K61" s="68"/>
      <c r="L61" s="68"/>
      <c r="M61" s="68"/>
      <c r="N61" s="70">
        <v>43929</v>
      </c>
      <c r="O61" s="68"/>
      <c r="P61" s="74" t="s">
        <v>21</v>
      </c>
      <c r="Q61" s="68" t="s">
        <v>786</v>
      </c>
    </row>
    <row r="62" spans="1:17" x14ac:dyDescent="0.15">
      <c r="A62" s="482"/>
      <c r="B62" s="486"/>
      <c r="C62" s="68">
        <v>3</v>
      </c>
      <c r="D62" s="68">
        <v>60211</v>
      </c>
      <c r="E62" s="76" t="s">
        <v>830</v>
      </c>
      <c r="F62" s="68">
        <v>3</v>
      </c>
      <c r="G62" s="68">
        <v>64</v>
      </c>
      <c r="H62" s="68">
        <v>32</v>
      </c>
      <c r="I62" s="68">
        <v>32</v>
      </c>
      <c r="J62" s="68"/>
      <c r="K62" s="68"/>
      <c r="L62" s="68"/>
      <c r="M62" s="68">
        <v>4</v>
      </c>
      <c r="N62" s="68"/>
      <c r="O62" s="68"/>
      <c r="P62" s="74" t="s">
        <v>21</v>
      </c>
      <c r="Q62" s="68" t="s">
        <v>786</v>
      </c>
    </row>
    <row r="63" spans="1:17" x14ac:dyDescent="0.15">
      <c r="A63" s="482"/>
      <c r="B63" s="487"/>
      <c r="C63" s="482" t="s">
        <v>41</v>
      </c>
      <c r="D63" s="482"/>
      <c r="E63" s="482"/>
      <c r="F63" s="68">
        <v>10</v>
      </c>
      <c r="G63" s="68">
        <v>160</v>
      </c>
      <c r="H63" s="68">
        <v>68</v>
      </c>
      <c r="I63" s="68">
        <v>92</v>
      </c>
      <c r="J63" s="68"/>
      <c r="K63" s="68"/>
      <c r="L63" s="68"/>
      <c r="M63" s="68">
        <v>8</v>
      </c>
      <c r="N63" s="68">
        <v>4</v>
      </c>
      <c r="O63" s="68"/>
      <c r="P63" s="72"/>
      <c r="Q63" s="72"/>
    </row>
    <row r="64" spans="1:17" x14ac:dyDescent="0.15">
      <c r="A64" s="68"/>
      <c r="B64" s="482" t="s">
        <v>521</v>
      </c>
      <c r="C64" s="482"/>
      <c r="D64" s="482"/>
      <c r="E64" s="482"/>
      <c r="F64" s="68">
        <v>101</v>
      </c>
      <c r="G64" s="68">
        <v>1922</v>
      </c>
      <c r="H64" s="68">
        <v>704</v>
      </c>
      <c r="I64" s="68">
        <v>1218</v>
      </c>
      <c r="J64" s="68">
        <v>12</v>
      </c>
      <c r="K64" s="68">
        <v>15</v>
      </c>
      <c r="L64" s="68">
        <v>16</v>
      </c>
      <c r="M64" s="68">
        <v>16</v>
      </c>
      <c r="N64" s="68">
        <v>22</v>
      </c>
      <c r="O64" s="68"/>
      <c r="P64" s="72"/>
      <c r="Q64" s="72"/>
    </row>
    <row r="65" spans="1:17" x14ac:dyDescent="0.15">
      <c r="A65" s="479" t="s">
        <v>831</v>
      </c>
      <c r="B65" s="479"/>
      <c r="C65" s="479"/>
      <c r="D65" s="479"/>
      <c r="E65" s="479"/>
      <c r="F65" s="68">
        <v>147</v>
      </c>
      <c r="G65" s="68">
        <v>2672</v>
      </c>
      <c r="H65" s="68">
        <v>1052</v>
      </c>
      <c r="I65" s="68">
        <v>1620</v>
      </c>
      <c r="J65" s="68">
        <v>24</v>
      </c>
      <c r="K65" s="68">
        <v>25</v>
      </c>
      <c r="L65" s="68">
        <v>19</v>
      </c>
      <c r="M65" s="74">
        <v>21</v>
      </c>
      <c r="N65" s="68">
        <v>22</v>
      </c>
      <c r="O65" s="68">
        <v>12</v>
      </c>
      <c r="P65" s="72"/>
      <c r="Q65" s="72"/>
    </row>
  </sheetData>
  <mergeCells count="46">
    <mergeCell ref="A1:Q1"/>
    <mergeCell ref="B60:B63"/>
    <mergeCell ref="B35:B44"/>
    <mergeCell ref="B64:E64"/>
    <mergeCell ref="A65:E65"/>
    <mergeCell ref="A60:A63"/>
    <mergeCell ref="C63:E63"/>
    <mergeCell ref="B53:B59"/>
    <mergeCell ref="C59:E59"/>
    <mergeCell ref="A45:A59"/>
    <mergeCell ref="B45:B52"/>
    <mergeCell ref="C52:E52"/>
    <mergeCell ref="B33:E33"/>
    <mergeCell ref="A34:E34"/>
    <mergeCell ref="A35:A44"/>
    <mergeCell ref="C44:E44"/>
    <mergeCell ref="N30:O30"/>
    <mergeCell ref="B27:B32"/>
    <mergeCell ref="J20:O20"/>
    <mergeCell ref="C21:C24"/>
    <mergeCell ref="D21:D24"/>
    <mergeCell ref="G21:G24"/>
    <mergeCell ref="I21:I24"/>
    <mergeCell ref="J21:O24"/>
    <mergeCell ref="C25:E25"/>
    <mergeCell ref="A26:E26"/>
    <mergeCell ref="A27:A33"/>
    <mergeCell ref="A5:A25"/>
    <mergeCell ref="B5:B14"/>
    <mergeCell ref="J13:N13"/>
    <mergeCell ref="C14:E14"/>
    <mergeCell ref="B15:Q15"/>
    <mergeCell ref="B16:B25"/>
    <mergeCell ref="N18:O18"/>
    <mergeCell ref="G2:I2"/>
    <mergeCell ref="J2:O2"/>
    <mergeCell ref="Q2:Q4"/>
    <mergeCell ref="G3:G4"/>
    <mergeCell ref="H3:H4"/>
    <mergeCell ref="I3:I4"/>
    <mergeCell ref="F2:F4"/>
    <mergeCell ref="A2:A4"/>
    <mergeCell ref="B2:B4"/>
    <mergeCell ref="C2:C4"/>
    <mergeCell ref="D2:D4"/>
    <mergeCell ref="E2:E4"/>
  </mergeCells>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377C1-50AF-46BE-9B29-F0100A0C4265}">
  <dimension ref="A1:Q60"/>
  <sheetViews>
    <sheetView workbookViewId="0">
      <pane xSplit="2" ySplit="4" topLeftCell="C32" activePane="bottomRight" state="frozen"/>
      <selection pane="topRight" activeCell="C1" sqref="C1"/>
      <selection pane="bottomLeft" activeCell="A5" sqref="A5"/>
      <selection pane="bottomRight" activeCell="C5" sqref="A5:XFD5"/>
    </sheetView>
  </sheetViews>
  <sheetFormatPr defaultRowHeight="14.25" x14ac:dyDescent="0.2"/>
  <cols>
    <col min="3" max="3" width="5" customWidth="1"/>
    <col min="4" max="4" width="6.875" customWidth="1"/>
    <col min="5" max="5" width="31.5" customWidth="1"/>
    <col min="6" max="6" width="5" style="2" customWidth="1"/>
    <col min="7" max="9" width="5.375" style="2" customWidth="1"/>
    <col min="10" max="15" width="6" style="2" customWidth="1"/>
    <col min="16" max="16" width="3.875" customWidth="1"/>
    <col min="17" max="17" width="9.875" customWidth="1"/>
  </cols>
  <sheetData>
    <row r="1" spans="1:17" ht="38.25" customHeight="1" x14ac:dyDescent="0.2">
      <c r="A1" s="456" t="s">
        <v>840</v>
      </c>
      <c r="B1" s="457"/>
      <c r="C1" s="457"/>
      <c r="D1" s="457"/>
      <c r="E1" s="457"/>
      <c r="F1" s="457"/>
      <c r="G1" s="457"/>
      <c r="H1" s="457"/>
      <c r="I1" s="457"/>
      <c r="J1" s="457"/>
      <c r="K1" s="457"/>
      <c r="L1" s="457"/>
      <c r="M1" s="457"/>
      <c r="N1" s="457"/>
      <c r="O1" s="457"/>
      <c r="P1" s="457"/>
      <c r="Q1" s="458"/>
    </row>
    <row r="2" spans="1:17" x14ac:dyDescent="0.2">
      <c r="A2" s="357" t="s">
        <v>778</v>
      </c>
      <c r="B2" s="357" t="s">
        <v>81</v>
      </c>
      <c r="C2" s="357" t="s">
        <v>82</v>
      </c>
      <c r="D2" s="354" t="s">
        <v>181</v>
      </c>
      <c r="E2" s="354" t="s">
        <v>182</v>
      </c>
      <c r="F2" s="357" t="s">
        <v>3</v>
      </c>
      <c r="G2" s="357" t="s">
        <v>779</v>
      </c>
      <c r="H2" s="357"/>
      <c r="I2" s="357"/>
      <c r="J2" s="357" t="s">
        <v>780</v>
      </c>
      <c r="K2" s="357"/>
      <c r="L2" s="357"/>
      <c r="M2" s="357"/>
      <c r="N2" s="357"/>
      <c r="O2" s="357"/>
      <c r="P2" s="354" t="s">
        <v>868</v>
      </c>
      <c r="Q2" s="357" t="s">
        <v>782</v>
      </c>
    </row>
    <row r="3" spans="1:17" x14ac:dyDescent="0.2">
      <c r="A3" s="357"/>
      <c r="B3" s="357"/>
      <c r="C3" s="357"/>
      <c r="D3" s="355"/>
      <c r="E3" s="355"/>
      <c r="F3" s="357"/>
      <c r="G3" s="357" t="s">
        <v>91</v>
      </c>
      <c r="H3" s="357" t="s">
        <v>10</v>
      </c>
      <c r="I3" s="357" t="s">
        <v>11</v>
      </c>
      <c r="J3" s="81" t="s">
        <v>4</v>
      </c>
      <c r="K3" s="81" t="s">
        <v>5</v>
      </c>
      <c r="L3" s="81" t="s">
        <v>6</v>
      </c>
      <c r="M3" s="81" t="s">
        <v>7</v>
      </c>
      <c r="N3" s="81" t="s">
        <v>8</v>
      </c>
      <c r="O3" s="81" t="s">
        <v>9</v>
      </c>
      <c r="P3" s="355"/>
      <c r="Q3" s="357"/>
    </row>
    <row r="4" spans="1:17" x14ac:dyDescent="0.2">
      <c r="A4" s="357"/>
      <c r="B4" s="357"/>
      <c r="C4" s="357"/>
      <c r="D4" s="356"/>
      <c r="E4" s="356"/>
      <c r="F4" s="357"/>
      <c r="G4" s="357"/>
      <c r="H4" s="357"/>
      <c r="I4" s="357"/>
      <c r="J4" s="81" t="s">
        <v>87</v>
      </c>
      <c r="K4" s="81" t="s">
        <v>86</v>
      </c>
      <c r="L4" s="81" t="s">
        <v>86</v>
      </c>
      <c r="M4" s="81" t="s">
        <v>86</v>
      </c>
      <c r="N4" s="81" t="s">
        <v>86</v>
      </c>
      <c r="O4" s="81" t="s">
        <v>87</v>
      </c>
      <c r="P4" s="356"/>
      <c r="Q4" s="357"/>
    </row>
    <row r="5" spans="1:17" ht="15" customHeight="1" x14ac:dyDescent="0.2">
      <c r="A5" s="491" t="s">
        <v>783</v>
      </c>
      <c r="B5" s="357" t="s">
        <v>784</v>
      </c>
      <c r="C5" s="81">
        <v>1</v>
      </c>
      <c r="D5" s="81">
        <v>51003</v>
      </c>
      <c r="E5" s="89" t="s">
        <v>785</v>
      </c>
      <c r="F5" s="81">
        <v>2</v>
      </c>
      <c r="G5" s="81">
        <v>36</v>
      </c>
      <c r="H5" s="81">
        <v>36</v>
      </c>
      <c r="I5" s="81"/>
      <c r="J5" s="81">
        <v>2</v>
      </c>
      <c r="K5" s="81"/>
      <c r="L5" s="81"/>
      <c r="M5" s="81"/>
      <c r="N5" s="81"/>
      <c r="O5" s="81"/>
      <c r="P5" s="81" t="s">
        <v>21</v>
      </c>
      <c r="Q5" s="81" t="s">
        <v>786</v>
      </c>
    </row>
    <row r="6" spans="1:17" ht="15" customHeight="1" x14ac:dyDescent="0.2">
      <c r="A6" s="491"/>
      <c r="B6" s="357"/>
      <c r="C6" s="81">
        <v>2</v>
      </c>
      <c r="D6" s="81">
        <v>51022</v>
      </c>
      <c r="E6" s="89" t="s">
        <v>226</v>
      </c>
      <c r="F6" s="81">
        <v>2</v>
      </c>
      <c r="G6" s="81">
        <v>112</v>
      </c>
      <c r="H6" s="81"/>
      <c r="I6" s="81">
        <v>112</v>
      </c>
      <c r="J6" s="81" t="s">
        <v>787</v>
      </c>
      <c r="K6" s="81"/>
      <c r="L6" s="81"/>
      <c r="M6" s="81"/>
      <c r="N6" s="81"/>
      <c r="O6" s="81"/>
      <c r="P6" s="81" t="s">
        <v>21</v>
      </c>
      <c r="Q6" s="81" t="s">
        <v>786</v>
      </c>
    </row>
    <row r="7" spans="1:17" ht="15" customHeight="1" x14ac:dyDescent="0.2">
      <c r="A7" s="491"/>
      <c r="B7" s="357"/>
      <c r="C7" s="81">
        <v>3</v>
      </c>
      <c r="D7" s="81">
        <v>51024</v>
      </c>
      <c r="E7" s="89" t="s">
        <v>13</v>
      </c>
      <c r="F7" s="81">
        <v>3</v>
      </c>
      <c r="G7" s="81">
        <v>48</v>
      </c>
      <c r="H7" s="81">
        <v>32</v>
      </c>
      <c r="I7" s="81">
        <v>16</v>
      </c>
      <c r="J7" s="81">
        <v>3</v>
      </c>
      <c r="K7" s="81"/>
      <c r="L7" s="81"/>
      <c r="M7" s="81"/>
      <c r="N7" s="81"/>
      <c r="O7" s="81"/>
      <c r="P7" s="81" t="s">
        <v>16</v>
      </c>
      <c r="Q7" s="81" t="s">
        <v>786</v>
      </c>
    </row>
    <row r="8" spans="1:17" ht="15" customHeight="1" x14ac:dyDescent="0.2">
      <c r="A8" s="491"/>
      <c r="B8" s="357"/>
      <c r="C8" s="81">
        <v>4</v>
      </c>
      <c r="D8" s="81">
        <v>51025</v>
      </c>
      <c r="E8" s="89" t="s">
        <v>103</v>
      </c>
      <c r="F8" s="81">
        <v>4</v>
      </c>
      <c r="G8" s="81">
        <v>64</v>
      </c>
      <c r="H8" s="81">
        <v>48</v>
      </c>
      <c r="I8" s="81">
        <v>16</v>
      </c>
      <c r="J8" s="81"/>
      <c r="K8" s="81">
        <v>4</v>
      </c>
      <c r="L8" s="81"/>
      <c r="M8" s="81"/>
      <c r="N8" s="81"/>
      <c r="O8" s="81"/>
      <c r="P8" s="81" t="s">
        <v>16</v>
      </c>
      <c r="Q8" s="81" t="s">
        <v>786</v>
      </c>
    </row>
    <row r="9" spans="1:17" ht="15" customHeight="1" x14ac:dyDescent="0.2">
      <c r="A9" s="491"/>
      <c r="B9" s="357"/>
      <c r="C9" s="81">
        <v>5</v>
      </c>
      <c r="D9" s="81">
        <v>51008</v>
      </c>
      <c r="E9" s="89" t="s">
        <v>20</v>
      </c>
      <c r="F9" s="81">
        <v>1</v>
      </c>
      <c r="G9" s="81">
        <v>16</v>
      </c>
      <c r="H9" s="81">
        <v>12</v>
      </c>
      <c r="I9" s="81">
        <v>4</v>
      </c>
      <c r="J9" s="82">
        <v>43863</v>
      </c>
      <c r="K9" s="82">
        <v>43863</v>
      </c>
      <c r="L9" s="82">
        <v>43863</v>
      </c>
      <c r="M9" s="82">
        <v>43863</v>
      </c>
      <c r="N9" s="81"/>
      <c r="O9" s="81"/>
      <c r="P9" s="81" t="s">
        <v>21</v>
      </c>
      <c r="Q9" s="81" t="s">
        <v>786</v>
      </c>
    </row>
    <row r="10" spans="1:17" ht="15" customHeight="1" x14ac:dyDescent="0.2">
      <c r="A10" s="491"/>
      <c r="B10" s="357"/>
      <c r="C10" s="81">
        <v>6</v>
      </c>
      <c r="D10" s="81">
        <v>51013</v>
      </c>
      <c r="E10" s="89" t="s">
        <v>788</v>
      </c>
      <c r="F10" s="81">
        <v>2</v>
      </c>
      <c r="G10" s="81">
        <v>32</v>
      </c>
      <c r="H10" s="81">
        <v>2</v>
      </c>
      <c r="I10" s="81">
        <v>30</v>
      </c>
      <c r="J10" s="81">
        <v>2</v>
      </c>
      <c r="K10" s="81"/>
      <c r="L10" s="81"/>
      <c r="M10" s="81"/>
      <c r="N10" s="81"/>
      <c r="O10" s="81"/>
      <c r="P10" s="81" t="s">
        <v>21</v>
      </c>
      <c r="Q10" s="81" t="s">
        <v>786</v>
      </c>
    </row>
    <row r="11" spans="1:17" ht="15" customHeight="1" x14ac:dyDescent="0.2">
      <c r="A11" s="491"/>
      <c r="B11" s="357"/>
      <c r="C11" s="81">
        <v>7</v>
      </c>
      <c r="D11" s="81">
        <v>51014</v>
      </c>
      <c r="E11" s="89" t="s">
        <v>789</v>
      </c>
      <c r="F11" s="81">
        <v>2</v>
      </c>
      <c r="G11" s="81">
        <v>32</v>
      </c>
      <c r="H11" s="81">
        <v>2</v>
      </c>
      <c r="I11" s="81">
        <v>30</v>
      </c>
      <c r="J11" s="81"/>
      <c r="K11" s="81">
        <v>2</v>
      </c>
      <c r="L11" s="81"/>
      <c r="M11" s="81"/>
      <c r="N11" s="81"/>
      <c r="O11" s="81"/>
      <c r="P11" s="81" t="s">
        <v>21</v>
      </c>
      <c r="Q11" s="81" t="s">
        <v>786</v>
      </c>
    </row>
    <row r="12" spans="1:17" ht="15" customHeight="1" x14ac:dyDescent="0.2">
      <c r="A12" s="491"/>
      <c r="B12" s="357"/>
      <c r="C12" s="81">
        <v>8</v>
      </c>
      <c r="D12" s="81">
        <v>51016</v>
      </c>
      <c r="E12" s="89" t="s">
        <v>598</v>
      </c>
      <c r="F12" s="81">
        <v>2</v>
      </c>
      <c r="G12" s="81">
        <v>32</v>
      </c>
      <c r="H12" s="81">
        <v>20</v>
      </c>
      <c r="I12" s="81">
        <v>12</v>
      </c>
      <c r="J12" s="82">
        <v>43869</v>
      </c>
      <c r="K12" s="81"/>
      <c r="L12" s="81"/>
      <c r="M12" s="81"/>
      <c r="N12" s="81"/>
      <c r="O12" s="81"/>
      <c r="P12" s="81" t="s">
        <v>21</v>
      </c>
      <c r="Q12" s="81" t="s">
        <v>786</v>
      </c>
    </row>
    <row r="13" spans="1:17" ht="15" customHeight="1" x14ac:dyDescent="0.2">
      <c r="A13" s="491"/>
      <c r="B13" s="357"/>
      <c r="C13" s="81">
        <v>9</v>
      </c>
      <c r="D13" s="81">
        <v>51023</v>
      </c>
      <c r="E13" s="89" t="s">
        <v>790</v>
      </c>
      <c r="F13" s="81">
        <v>2</v>
      </c>
      <c r="G13" s="81">
        <v>32</v>
      </c>
      <c r="H13" s="81">
        <v>0</v>
      </c>
      <c r="I13" s="81">
        <v>32</v>
      </c>
      <c r="J13" s="357" t="s">
        <v>791</v>
      </c>
      <c r="K13" s="357"/>
      <c r="L13" s="357"/>
      <c r="M13" s="357"/>
      <c r="N13" s="357"/>
      <c r="O13" s="81"/>
      <c r="P13" s="81" t="s">
        <v>21</v>
      </c>
      <c r="Q13" s="81" t="s">
        <v>869</v>
      </c>
    </row>
    <row r="14" spans="1:17" ht="15" customHeight="1" x14ac:dyDescent="0.2">
      <c r="A14" s="491"/>
      <c r="B14" s="357"/>
      <c r="C14" s="357" t="s">
        <v>41</v>
      </c>
      <c r="D14" s="357"/>
      <c r="E14" s="357"/>
      <c r="F14" s="81">
        <v>20</v>
      </c>
      <c r="G14" s="81">
        <v>404</v>
      </c>
      <c r="H14" s="81">
        <v>152</v>
      </c>
      <c r="I14" s="81">
        <v>252</v>
      </c>
      <c r="J14" s="81">
        <v>6</v>
      </c>
      <c r="K14" s="81">
        <v>6</v>
      </c>
      <c r="L14" s="81"/>
      <c r="M14" s="81"/>
      <c r="N14" s="81"/>
      <c r="O14" s="81"/>
      <c r="P14" s="81"/>
      <c r="Q14" s="81"/>
    </row>
    <row r="15" spans="1:17" ht="15" customHeight="1" x14ac:dyDescent="0.2">
      <c r="A15" s="491"/>
      <c r="B15" s="492" t="s">
        <v>841</v>
      </c>
      <c r="C15" s="492"/>
      <c r="D15" s="492"/>
      <c r="E15" s="492"/>
      <c r="F15" s="492"/>
      <c r="G15" s="492"/>
      <c r="H15" s="492"/>
      <c r="I15" s="492"/>
      <c r="J15" s="492"/>
      <c r="K15" s="492"/>
      <c r="L15" s="492"/>
      <c r="M15" s="492"/>
      <c r="N15" s="492"/>
      <c r="O15" s="492"/>
      <c r="P15" s="492"/>
      <c r="Q15" s="492"/>
    </row>
    <row r="16" spans="1:17" ht="15" customHeight="1" x14ac:dyDescent="0.2">
      <c r="A16" s="491"/>
      <c r="B16" s="357" t="s">
        <v>794</v>
      </c>
      <c r="C16" s="81">
        <v>1</v>
      </c>
      <c r="D16" s="84">
        <v>50265</v>
      </c>
      <c r="E16" s="89" t="s">
        <v>842</v>
      </c>
      <c r="F16" s="81">
        <v>2</v>
      </c>
      <c r="G16" s="81">
        <v>32</v>
      </c>
      <c r="H16" s="81">
        <v>28</v>
      </c>
      <c r="I16" s="81">
        <v>4</v>
      </c>
      <c r="J16" s="81"/>
      <c r="K16" s="81"/>
      <c r="L16" s="81"/>
      <c r="M16" s="82">
        <v>43877</v>
      </c>
      <c r="N16" s="81"/>
      <c r="O16" s="81"/>
      <c r="P16" s="81" t="s">
        <v>16</v>
      </c>
      <c r="Q16" s="81" t="s">
        <v>786</v>
      </c>
    </row>
    <row r="17" spans="1:17" ht="15" customHeight="1" x14ac:dyDescent="0.2">
      <c r="A17" s="491"/>
      <c r="B17" s="357"/>
      <c r="C17" s="81">
        <v>2</v>
      </c>
      <c r="D17" s="81">
        <v>30438</v>
      </c>
      <c r="E17" s="89" t="s">
        <v>843</v>
      </c>
      <c r="F17" s="81">
        <v>2</v>
      </c>
      <c r="G17" s="81">
        <v>32</v>
      </c>
      <c r="H17" s="81">
        <v>28</v>
      </c>
      <c r="I17" s="81">
        <v>4</v>
      </c>
      <c r="J17" s="81"/>
      <c r="K17" s="81"/>
      <c r="L17" s="82">
        <v>43877</v>
      </c>
      <c r="M17" s="81"/>
      <c r="N17" s="81"/>
      <c r="O17" s="81"/>
      <c r="P17" s="81" t="s">
        <v>21</v>
      </c>
      <c r="Q17" s="81" t="s">
        <v>786</v>
      </c>
    </row>
    <row r="18" spans="1:17" ht="15" customHeight="1" x14ac:dyDescent="0.2">
      <c r="A18" s="491"/>
      <c r="B18" s="357"/>
      <c r="C18" s="81"/>
      <c r="D18" s="81"/>
      <c r="E18" s="89" t="s">
        <v>798</v>
      </c>
      <c r="F18" s="81">
        <v>2</v>
      </c>
      <c r="G18" s="81">
        <v>32</v>
      </c>
      <c r="H18" s="81">
        <v>12</v>
      </c>
      <c r="I18" s="81">
        <v>20</v>
      </c>
      <c r="J18" s="81"/>
      <c r="K18" s="81"/>
      <c r="L18" s="82">
        <v>43877</v>
      </c>
      <c r="M18" s="81"/>
      <c r="N18" s="81"/>
      <c r="O18" s="81"/>
      <c r="P18" s="81" t="s">
        <v>21</v>
      </c>
      <c r="Q18" s="81" t="s">
        <v>786</v>
      </c>
    </row>
    <row r="19" spans="1:17" ht="15" customHeight="1" x14ac:dyDescent="0.2">
      <c r="A19" s="491"/>
      <c r="B19" s="357"/>
      <c r="C19" s="81"/>
      <c r="D19" s="81"/>
      <c r="E19" s="89" t="s">
        <v>799</v>
      </c>
      <c r="F19" s="81">
        <v>3</v>
      </c>
      <c r="G19" s="81">
        <v>48</v>
      </c>
      <c r="H19" s="81"/>
      <c r="I19" s="81">
        <v>48</v>
      </c>
      <c r="J19" s="357" t="s">
        <v>844</v>
      </c>
      <c r="K19" s="357"/>
      <c r="L19" s="357"/>
      <c r="M19" s="357"/>
      <c r="N19" s="357"/>
      <c r="O19" s="357"/>
      <c r="P19" s="81" t="s">
        <v>21</v>
      </c>
      <c r="Q19" s="81" t="s">
        <v>792</v>
      </c>
    </row>
    <row r="20" spans="1:17" ht="15" customHeight="1" x14ac:dyDescent="0.2">
      <c r="A20" s="491"/>
      <c r="B20" s="357"/>
      <c r="C20" s="81"/>
      <c r="D20" s="81"/>
      <c r="E20" s="89" t="s">
        <v>801</v>
      </c>
      <c r="F20" s="81">
        <v>1</v>
      </c>
      <c r="G20" s="357">
        <v>32</v>
      </c>
      <c r="H20" s="81"/>
      <c r="I20" s="357">
        <v>32</v>
      </c>
      <c r="J20" s="357" t="s">
        <v>833</v>
      </c>
      <c r="K20" s="357"/>
      <c r="L20" s="357"/>
      <c r="M20" s="357"/>
      <c r="N20" s="357"/>
      <c r="O20" s="357"/>
      <c r="P20" s="81" t="s">
        <v>21</v>
      </c>
      <c r="Q20" s="81" t="s">
        <v>792</v>
      </c>
    </row>
    <row r="21" spans="1:17" ht="15" customHeight="1" x14ac:dyDescent="0.2">
      <c r="A21" s="491"/>
      <c r="B21" s="357"/>
      <c r="C21" s="81"/>
      <c r="D21" s="81"/>
      <c r="E21" s="89" t="s">
        <v>802</v>
      </c>
      <c r="F21" s="81">
        <v>1</v>
      </c>
      <c r="G21" s="357"/>
      <c r="H21" s="81"/>
      <c r="I21" s="357"/>
      <c r="J21" s="357"/>
      <c r="K21" s="357"/>
      <c r="L21" s="357"/>
      <c r="M21" s="357"/>
      <c r="N21" s="357"/>
      <c r="O21" s="357"/>
      <c r="P21" s="81" t="s">
        <v>21</v>
      </c>
      <c r="Q21" s="81" t="s">
        <v>792</v>
      </c>
    </row>
    <row r="22" spans="1:17" ht="15" customHeight="1" x14ac:dyDescent="0.2">
      <c r="A22" s="491"/>
      <c r="B22" s="357"/>
      <c r="C22" s="81"/>
      <c r="D22" s="81"/>
      <c r="E22" s="89" t="s">
        <v>803</v>
      </c>
      <c r="F22" s="81">
        <v>2</v>
      </c>
      <c r="G22" s="357"/>
      <c r="H22" s="81"/>
      <c r="I22" s="357"/>
      <c r="J22" s="357"/>
      <c r="K22" s="357"/>
      <c r="L22" s="357"/>
      <c r="M22" s="357"/>
      <c r="N22" s="357"/>
      <c r="O22" s="357"/>
      <c r="P22" s="81" t="s">
        <v>21</v>
      </c>
      <c r="Q22" s="81" t="s">
        <v>792</v>
      </c>
    </row>
    <row r="23" spans="1:17" ht="15" customHeight="1" x14ac:dyDescent="0.2">
      <c r="A23" s="491"/>
      <c r="B23" s="357"/>
      <c r="C23" s="81"/>
      <c r="D23" s="81"/>
      <c r="E23" s="89" t="s">
        <v>804</v>
      </c>
      <c r="F23" s="81">
        <v>2</v>
      </c>
      <c r="G23" s="357"/>
      <c r="H23" s="81"/>
      <c r="I23" s="357"/>
      <c r="J23" s="357"/>
      <c r="K23" s="357"/>
      <c r="L23" s="357"/>
      <c r="M23" s="357"/>
      <c r="N23" s="357"/>
      <c r="O23" s="357"/>
      <c r="P23" s="81" t="s">
        <v>21</v>
      </c>
      <c r="Q23" s="81" t="s">
        <v>792</v>
      </c>
    </row>
    <row r="24" spans="1:17" ht="15" customHeight="1" x14ac:dyDescent="0.2">
      <c r="A24" s="491"/>
      <c r="B24" s="357"/>
      <c r="C24" s="357" t="s">
        <v>41</v>
      </c>
      <c r="D24" s="357"/>
      <c r="E24" s="357"/>
      <c r="F24" s="81">
        <v>11</v>
      </c>
      <c r="G24" s="81">
        <v>176</v>
      </c>
      <c r="H24" s="81">
        <v>68</v>
      </c>
      <c r="I24" s="81">
        <v>108</v>
      </c>
      <c r="J24" s="81"/>
      <c r="K24" s="93"/>
      <c r="L24" s="81">
        <v>4</v>
      </c>
      <c r="M24" s="81">
        <v>2</v>
      </c>
      <c r="N24" s="81"/>
      <c r="O24" s="81"/>
      <c r="P24" s="81"/>
      <c r="Q24" s="81"/>
    </row>
    <row r="25" spans="1:17" ht="15" customHeight="1" x14ac:dyDescent="0.2">
      <c r="A25" s="357" t="s">
        <v>521</v>
      </c>
      <c r="B25" s="357"/>
      <c r="C25" s="357"/>
      <c r="D25" s="357"/>
      <c r="E25" s="357"/>
      <c r="F25" s="81">
        <v>31</v>
      </c>
      <c r="G25" s="81">
        <v>580</v>
      </c>
      <c r="H25" s="81">
        <v>220</v>
      </c>
      <c r="I25" s="81">
        <v>360</v>
      </c>
      <c r="J25" s="81">
        <v>6</v>
      </c>
      <c r="K25" s="93">
        <v>6</v>
      </c>
      <c r="L25" s="81">
        <v>4</v>
      </c>
      <c r="M25" s="81">
        <v>2</v>
      </c>
      <c r="N25" s="81"/>
      <c r="O25" s="81"/>
      <c r="P25" s="81"/>
      <c r="Q25" s="81"/>
    </row>
    <row r="26" spans="1:17" ht="15" customHeight="1" x14ac:dyDescent="0.2">
      <c r="A26" s="492" t="s">
        <v>805</v>
      </c>
      <c r="B26" s="357" t="s">
        <v>784</v>
      </c>
      <c r="C26" s="81">
        <v>1</v>
      </c>
      <c r="D26" s="81">
        <v>50222</v>
      </c>
      <c r="E26" s="89" t="s">
        <v>806</v>
      </c>
      <c r="F26" s="81">
        <v>2</v>
      </c>
      <c r="G26" s="81">
        <v>32</v>
      </c>
      <c r="H26" s="81">
        <v>28</v>
      </c>
      <c r="I26" s="81">
        <v>4</v>
      </c>
      <c r="J26" s="81">
        <v>2</v>
      </c>
      <c r="K26" s="81"/>
      <c r="L26" s="81"/>
      <c r="M26" s="81"/>
      <c r="N26" s="81"/>
      <c r="O26" s="81"/>
      <c r="P26" s="81" t="s">
        <v>16</v>
      </c>
      <c r="Q26" s="81" t="s">
        <v>786</v>
      </c>
    </row>
    <row r="27" spans="1:17" ht="15" customHeight="1" x14ac:dyDescent="0.2">
      <c r="A27" s="492"/>
      <c r="B27" s="357"/>
      <c r="C27" s="81">
        <v>2</v>
      </c>
      <c r="D27" s="81">
        <v>50217</v>
      </c>
      <c r="E27" s="89" t="s">
        <v>807</v>
      </c>
      <c r="F27" s="81">
        <v>2</v>
      </c>
      <c r="G27" s="81">
        <v>32</v>
      </c>
      <c r="H27" s="81">
        <v>26</v>
      </c>
      <c r="I27" s="81">
        <v>6</v>
      </c>
      <c r="J27" s="81"/>
      <c r="K27" s="81">
        <v>2</v>
      </c>
      <c r="L27" s="81"/>
      <c r="M27" s="81"/>
      <c r="N27" s="81"/>
      <c r="O27" s="81"/>
      <c r="P27" s="81" t="s">
        <v>16</v>
      </c>
      <c r="Q27" s="81" t="s">
        <v>786</v>
      </c>
    </row>
    <row r="28" spans="1:17" ht="15" customHeight="1" x14ac:dyDescent="0.2">
      <c r="A28" s="492"/>
      <c r="B28" s="357"/>
      <c r="C28" s="81">
        <v>3</v>
      </c>
      <c r="D28" s="81">
        <v>50107</v>
      </c>
      <c r="E28" s="89" t="s">
        <v>574</v>
      </c>
      <c r="F28" s="81">
        <v>4</v>
      </c>
      <c r="G28" s="81">
        <v>64</v>
      </c>
      <c r="H28" s="81">
        <v>32</v>
      </c>
      <c r="I28" s="81">
        <v>32</v>
      </c>
      <c r="J28" s="81"/>
      <c r="K28" s="81">
        <v>4</v>
      </c>
      <c r="L28" s="81"/>
      <c r="M28" s="81"/>
      <c r="N28" s="81"/>
      <c r="O28" s="81"/>
      <c r="P28" s="81" t="s">
        <v>16</v>
      </c>
      <c r="Q28" s="81" t="s">
        <v>786</v>
      </c>
    </row>
    <row r="29" spans="1:17" ht="15" customHeight="1" x14ac:dyDescent="0.2">
      <c r="A29" s="492"/>
      <c r="B29" s="357"/>
      <c r="C29" s="81">
        <v>4</v>
      </c>
      <c r="D29" s="81">
        <v>51017</v>
      </c>
      <c r="E29" s="89" t="s">
        <v>835</v>
      </c>
      <c r="F29" s="81">
        <v>1</v>
      </c>
      <c r="G29" s="81">
        <v>16</v>
      </c>
      <c r="H29" s="81">
        <v>14</v>
      </c>
      <c r="I29" s="81">
        <v>2</v>
      </c>
      <c r="J29" s="82">
        <v>43869</v>
      </c>
      <c r="K29" s="88"/>
      <c r="L29" s="88"/>
      <c r="M29" s="81"/>
      <c r="N29" s="357" t="s">
        <v>836</v>
      </c>
      <c r="O29" s="357"/>
      <c r="P29" s="81" t="s">
        <v>16</v>
      </c>
      <c r="Q29" s="81" t="s">
        <v>786</v>
      </c>
    </row>
    <row r="30" spans="1:17" ht="15" customHeight="1" x14ac:dyDescent="0.2">
      <c r="A30" s="492"/>
      <c r="B30" s="357"/>
      <c r="C30" s="81">
        <v>5</v>
      </c>
      <c r="D30" s="81">
        <v>51018</v>
      </c>
      <c r="E30" s="89" t="s">
        <v>809</v>
      </c>
      <c r="F30" s="81">
        <v>1</v>
      </c>
      <c r="G30" s="81">
        <v>22</v>
      </c>
      <c r="H30" s="81">
        <v>20</v>
      </c>
      <c r="I30" s="81">
        <v>2</v>
      </c>
      <c r="J30" s="81"/>
      <c r="K30" s="81"/>
      <c r="L30" s="93"/>
      <c r="M30" s="82">
        <v>43872</v>
      </c>
      <c r="N30" s="81"/>
      <c r="O30" s="81"/>
      <c r="P30" s="81" t="s">
        <v>16</v>
      </c>
      <c r="Q30" s="81" t="s">
        <v>786</v>
      </c>
    </row>
    <row r="31" spans="1:17" ht="15" customHeight="1" x14ac:dyDescent="0.2">
      <c r="A31" s="492"/>
      <c r="B31" s="357"/>
      <c r="C31" s="81">
        <v>6</v>
      </c>
      <c r="D31" s="81">
        <v>52009</v>
      </c>
      <c r="E31" s="89" t="s">
        <v>810</v>
      </c>
      <c r="F31" s="81">
        <v>1</v>
      </c>
      <c r="G31" s="81">
        <v>20</v>
      </c>
      <c r="H31" s="81">
        <v>14</v>
      </c>
      <c r="I31" s="81">
        <v>6</v>
      </c>
      <c r="J31" s="81"/>
      <c r="K31" s="81"/>
      <c r="L31" s="95">
        <v>43871</v>
      </c>
      <c r="M31" s="81"/>
      <c r="N31" s="81"/>
      <c r="O31" s="81"/>
      <c r="P31" s="81" t="s">
        <v>21</v>
      </c>
      <c r="Q31" s="81" t="s">
        <v>786</v>
      </c>
    </row>
    <row r="32" spans="1:17" ht="15" customHeight="1" x14ac:dyDescent="0.2">
      <c r="A32" s="492"/>
      <c r="B32" s="357" t="s">
        <v>41</v>
      </c>
      <c r="C32" s="357"/>
      <c r="D32" s="357"/>
      <c r="E32" s="357"/>
      <c r="F32" s="81">
        <v>11</v>
      </c>
      <c r="G32" s="81">
        <v>186</v>
      </c>
      <c r="H32" s="81">
        <v>134</v>
      </c>
      <c r="I32" s="81">
        <v>52</v>
      </c>
      <c r="J32" s="81">
        <v>3</v>
      </c>
      <c r="K32" s="81">
        <v>6</v>
      </c>
      <c r="L32" s="93">
        <v>1</v>
      </c>
      <c r="M32" s="81">
        <v>1</v>
      </c>
      <c r="N32" s="81"/>
      <c r="O32" s="81"/>
      <c r="P32" s="81"/>
      <c r="Q32" s="81"/>
    </row>
    <row r="33" spans="1:17" ht="15" customHeight="1" x14ac:dyDescent="0.2">
      <c r="A33" s="357" t="s">
        <v>521</v>
      </c>
      <c r="B33" s="357"/>
      <c r="C33" s="357"/>
      <c r="D33" s="357"/>
      <c r="E33" s="357"/>
      <c r="F33" s="81">
        <v>42</v>
      </c>
      <c r="G33" s="81">
        <v>766</v>
      </c>
      <c r="H33" s="81">
        <v>354</v>
      </c>
      <c r="I33" s="81">
        <v>412</v>
      </c>
      <c r="J33" s="81">
        <v>9</v>
      </c>
      <c r="K33" s="81">
        <v>12</v>
      </c>
      <c r="L33" s="93">
        <v>3</v>
      </c>
      <c r="M33" s="81">
        <v>3</v>
      </c>
      <c r="N33" s="81"/>
      <c r="O33" s="81"/>
      <c r="P33" s="81"/>
      <c r="Q33" s="81"/>
    </row>
    <row r="34" spans="1:17" ht="15" customHeight="1" x14ac:dyDescent="0.2">
      <c r="A34" s="357" t="s">
        <v>845</v>
      </c>
      <c r="B34" s="357" t="s">
        <v>262</v>
      </c>
      <c r="C34" s="81">
        <v>1</v>
      </c>
      <c r="D34" s="84">
        <v>90603</v>
      </c>
      <c r="E34" s="89" t="s">
        <v>846</v>
      </c>
      <c r="F34" s="85">
        <v>3</v>
      </c>
      <c r="G34" s="85">
        <v>48</v>
      </c>
      <c r="H34" s="48">
        <v>12</v>
      </c>
      <c r="I34" s="48">
        <v>36</v>
      </c>
      <c r="J34" s="82">
        <v>43906</v>
      </c>
      <c r="K34" s="81"/>
      <c r="L34" s="81"/>
      <c r="M34" s="81"/>
      <c r="N34" s="81"/>
      <c r="O34" s="92"/>
      <c r="P34" s="81" t="s">
        <v>21</v>
      </c>
      <c r="Q34" s="81" t="s">
        <v>786</v>
      </c>
    </row>
    <row r="35" spans="1:17" ht="15" customHeight="1" x14ac:dyDescent="0.2">
      <c r="A35" s="357"/>
      <c r="B35" s="357"/>
      <c r="C35" s="81">
        <v>2</v>
      </c>
      <c r="D35" s="81">
        <v>30378</v>
      </c>
      <c r="E35" s="89" t="s">
        <v>847</v>
      </c>
      <c r="F35" s="85">
        <v>4</v>
      </c>
      <c r="G35" s="85">
        <v>64</v>
      </c>
      <c r="H35" s="81">
        <v>22</v>
      </c>
      <c r="I35" s="81">
        <v>42</v>
      </c>
      <c r="J35" s="82">
        <v>43937</v>
      </c>
      <c r="K35" s="81"/>
      <c r="L35" s="81"/>
      <c r="M35" s="81"/>
      <c r="N35" s="81"/>
      <c r="O35" s="92"/>
      <c r="P35" s="81" t="s">
        <v>21</v>
      </c>
      <c r="Q35" s="81" t="s">
        <v>786</v>
      </c>
    </row>
    <row r="36" spans="1:17" ht="15" customHeight="1" x14ac:dyDescent="0.2">
      <c r="A36" s="357"/>
      <c r="B36" s="357"/>
      <c r="C36" s="81">
        <v>3</v>
      </c>
      <c r="D36" s="81">
        <v>30378</v>
      </c>
      <c r="E36" s="89" t="s">
        <v>848</v>
      </c>
      <c r="F36" s="81">
        <v>3</v>
      </c>
      <c r="G36" s="81">
        <v>48</v>
      </c>
      <c r="H36" s="81">
        <v>16</v>
      </c>
      <c r="I36" s="81">
        <v>32</v>
      </c>
      <c r="J36" s="82">
        <v>43906</v>
      </c>
      <c r="K36" s="81"/>
      <c r="L36" s="81"/>
      <c r="M36" s="81"/>
      <c r="N36" s="81"/>
      <c r="O36" s="92"/>
      <c r="P36" s="81" t="s">
        <v>21</v>
      </c>
      <c r="Q36" s="81" t="s">
        <v>786</v>
      </c>
    </row>
    <row r="37" spans="1:17" ht="15" customHeight="1" x14ac:dyDescent="0.2">
      <c r="A37" s="357"/>
      <c r="B37" s="357"/>
      <c r="C37" s="81">
        <v>4</v>
      </c>
      <c r="D37" s="81">
        <v>30641</v>
      </c>
      <c r="E37" s="89" t="s">
        <v>849</v>
      </c>
      <c r="F37" s="81">
        <v>4</v>
      </c>
      <c r="G37" s="81">
        <v>64</v>
      </c>
      <c r="H37" s="81">
        <v>16</v>
      </c>
      <c r="I37" s="81">
        <v>48</v>
      </c>
      <c r="J37" s="82">
        <v>43937</v>
      </c>
      <c r="K37" s="81"/>
      <c r="L37" s="81"/>
      <c r="M37" s="81"/>
      <c r="N37" s="81"/>
      <c r="O37" s="92"/>
      <c r="P37" s="81" t="s">
        <v>21</v>
      </c>
      <c r="Q37" s="81" t="s">
        <v>786</v>
      </c>
    </row>
    <row r="38" spans="1:17" ht="15" customHeight="1" x14ac:dyDescent="0.2">
      <c r="A38" s="357"/>
      <c r="B38" s="357"/>
      <c r="C38" s="81">
        <v>5</v>
      </c>
      <c r="D38" s="81">
        <v>30337</v>
      </c>
      <c r="E38" s="89" t="s">
        <v>850</v>
      </c>
      <c r="F38" s="81">
        <v>5</v>
      </c>
      <c r="G38" s="81">
        <v>80</v>
      </c>
      <c r="H38" s="81">
        <v>16</v>
      </c>
      <c r="I38" s="81">
        <v>64</v>
      </c>
      <c r="J38" s="81"/>
      <c r="K38" s="82">
        <v>43967</v>
      </c>
      <c r="L38" s="81"/>
      <c r="M38" s="81"/>
      <c r="N38" s="81"/>
      <c r="O38" s="92"/>
      <c r="P38" s="81" t="s">
        <v>21</v>
      </c>
      <c r="Q38" s="81" t="s">
        <v>786</v>
      </c>
    </row>
    <row r="39" spans="1:17" ht="15" customHeight="1" x14ac:dyDescent="0.2">
      <c r="A39" s="357"/>
      <c r="B39" s="357"/>
      <c r="C39" s="81">
        <v>6</v>
      </c>
      <c r="D39" s="81">
        <v>30690</v>
      </c>
      <c r="E39" s="89" t="s">
        <v>851</v>
      </c>
      <c r="F39" s="81">
        <v>4</v>
      </c>
      <c r="G39" s="81">
        <v>64</v>
      </c>
      <c r="H39" s="81">
        <v>16</v>
      </c>
      <c r="I39" s="81">
        <v>48</v>
      </c>
      <c r="J39" s="81"/>
      <c r="K39" s="82">
        <v>43937</v>
      </c>
      <c r="L39" s="81"/>
      <c r="M39" s="81"/>
      <c r="N39" s="81"/>
      <c r="O39" s="92"/>
      <c r="P39" s="81" t="s">
        <v>21</v>
      </c>
      <c r="Q39" s="81" t="s">
        <v>786</v>
      </c>
    </row>
    <row r="40" spans="1:17" ht="15" customHeight="1" x14ac:dyDescent="0.2">
      <c r="A40" s="357"/>
      <c r="B40" s="357"/>
      <c r="C40" s="81">
        <v>7</v>
      </c>
      <c r="D40" s="81">
        <v>30336</v>
      </c>
      <c r="E40" s="89" t="s">
        <v>852</v>
      </c>
      <c r="F40" s="81">
        <v>4</v>
      </c>
      <c r="G40" s="81">
        <v>64</v>
      </c>
      <c r="H40" s="81">
        <v>16</v>
      </c>
      <c r="I40" s="81">
        <v>48</v>
      </c>
      <c r="J40" s="81"/>
      <c r="K40" s="81"/>
      <c r="L40" s="82">
        <v>43937</v>
      </c>
      <c r="M40" s="81"/>
      <c r="N40" s="81"/>
      <c r="O40" s="92"/>
      <c r="P40" s="81" t="s">
        <v>21</v>
      </c>
      <c r="Q40" s="81" t="s">
        <v>786</v>
      </c>
    </row>
    <row r="41" spans="1:17" ht="15" customHeight="1" x14ac:dyDescent="0.2">
      <c r="A41" s="357"/>
      <c r="B41" s="357"/>
      <c r="C41" s="81">
        <v>8</v>
      </c>
      <c r="D41" s="81">
        <v>101032</v>
      </c>
      <c r="E41" s="89" t="s">
        <v>853</v>
      </c>
      <c r="F41" s="81">
        <v>5</v>
      </c>
      <c r="G41" s="81">
        <v>80</v>
      </c>
      <c r="H41" s="81">
        <v>24</v>
      </c>
      <c r="I41" s="81">
        <v>56</v>
      </c>
      <c r="J41" s="81"/>
      <c r="K41" s="81"/>
      <c r="L41" s="82">
        <v>43967</v>
      </c>
      <c r="M41" s="81"/>
      <c r="N41" s="81"/>
      <c r="O41" s="92"/>
      <c r="P41" s="81" t="s">
        <v>21</v>
      </c>
      <c r="Q41" s="81" t="s">
        <v>786</v>
      </c>
    </row>
    <row r="42" spans="1:17" ht="15" customHeight="1" x14ac:dyDescent="0.2">
      <c r="A42" s="357"/>
      <c r="B42" s="357"/>
      <c r="C42" s="493" t="s">
        <v>41</v>
      </c>
      <c r="D42" s="493"/>
      <c r="E42" s="493"/>
      <c r="F42" s="81">
        <v>32</v>
      </c>
      <c r="G42" s="81">
        <v>512</v>
      </c>
      <c r="H42" s="81">
        <v>138</v>
      </c>
      <c r="I42" s="81">
        <v>374</v>
      </c>
      <c r="J42" s="81">
        <v>14</v>
      </c>
      <c r="K42" s="81">
        <v>8</v>
      </c>
      <c r="L42" s="81">
        <v>8</v>
      </c>
      <c r="M42" s="81"/>
      <c r="N42" s="81"/>
      <c r="O42" s="92"/>
      <c r="P42" s="81"/>
      <c r="Q42" s="81"/>
    </row>
    <row r="43" spans="1:17" ht="15" customHeight="1" x14ac:dyDescent="0.2">
      <c r="A43" s="357" t="s">
        <v>816</v>
      </c>
      <c r="B43" s="357" t="s">
        <v>300</v>
      </c>
      <c r="C43" s="81">
        <v>1</v>
      </c>
      <c r="D43" s="81">
        <v>30698</v>
      </c>
      <c r="E43" s="89" t="s">
        <v>854</v>
      </c>
      <c r="F43" s="81">
        <v>4</v>
      </c>
      <c r="G43" s="81">
        <v>64</v>
      </c>
      <c r="H43" s="81">
        <v>16</v>
      </c>
      <c r="I43" s="81">
        <v>48</v>
      </c>
      <c r="J43" s="81"/>
      <c r="K43" s="82">
        <v>43937</v>
      </c>
      <c r="L43" s="81"/>
      <c r="M43" s="81"/>
      <c r="N43" s="81"/>
      <c r="O43" s="92"/>
      <c r="P43" s="81" t="s">
        <v>21</v>
      </c>
      <c r="Q43" s="81" t="s">
        <v>786</v>
      </c>
    </row>
    <row r="44" spans="1:17" ht="15" customHeight="1" x14ac:dyDescent="0.2">
      <c r="A44" s="357"/>
      <c r="B44" s="357"/>
      <c r="C44" s="81">
        <v>2</v>
      </c>
      <c r="D44" s="81">
        <v>30699</v>
      </c>
      <c r="E44" s="89" t="s">
        <v>855</v>
      </c>
      <c r="F44" s="81">
        <v>4</v>
      </c>
      <c r="G44" s="81">
        <v>64</v>
      </c>
      <c r="H44" s="81">
        <v>16</v>
      </c>
      <c r="I44" s="81">
        <v>48</v>
      </c>
      <c r="J44" s="81"/>
      <c r="K44" s="82">
        <v>43937</v>
      </c>
      <c r="L44" s="81"/>
      <c r="M44" s="81"/>
      <c r="N44" s="81"/>
      <c r="O44" s="92"/>
      <c r="P44" s="81" t="s">
        <v>21</v>
      </c>
      <c r="Q44" s="81" t="s">
        <v>786</v>
      </c>
    </row>
    <row r="45" spans="1:17" ht="15" customHeight="1" x14ac:dyDescent="0.2">
      <c r="A45" s="357"/>
      <c r="B45" s="357"/>
      <c r="C45" s="81">
        <v>3</v>
      </c>
      <c r="D45" s="81">
        <v>90604</v>
      </c>
      <c r="E45" s="89" t="s">
        <v>856</v>
      </c>
      <c r="F45" s="81">
        <v>3</v>
      </c>
      <c r="G45" s="81">
        <v>48</v>
      </c>
      <c r="H45" s="81">
        <v>16</v>
      </c>
      <c r="I45" s="81">
        <v>32</v>
      </c>
      <c r="J45" s="81"/>
      <c r="K45" s="81"/>
      <c r="L45" s="82">
        <v>43906</v>
      </c>
      <c r="M45" s="81"/>
      <c r="N45" s="81"/>
      <c r="O45" s="92"/>
      <c r="P45" s="81" t="s">
        <v>21</v>
      </c>
      <c r="Q45" s="81" t="s">
        <v>786</v>
      </c>
    </row>
    <row r="46" spans="1:17" ht="15" customHeight="1" x14ac:dyDescent="0.2">
      <c r="A46" s="357"/>
      <c r="B46" s="357"/>
      <c r="C46" s="81">
        <v>4</v>
      </c>
      <c r="D46" s="81">
        <v>90605</v>
      </c>
      <c r="E46" s="89" t="s">
        <v>857</v>
      </c>
      <c r="F46" s="81">
        <v>3</v>
      </c>
      <c r="G46" s="81">
        <v>48</v>
      </c>
      <c r="H46" s="81">
        <v>16</v>
      </c>
      <c r="I46" s="81">
        <v>32</v>
      </c>
      <c r="J46" s="81"/>
      <c r="K46" s="81"/>
      <c r="L46" s="82">
        <v>43906</v>
      </c>
      <c r="M46" s="81"/>
      <c r="N46" s="81"/>
      <c r="O46" s="92"/>
      <c r="P46" s="81" t="s">
        <v>21</v>
      </c>
      <c r="Q46" s="81" t="s">
        <v>786</v>
      </c>
    </row>
    <row r="47" spans="1:17" ht="15" customHeight="1" x14ac:dyDescent="0.2">
      <c r="A47" s="357"/>
      <c r="B47" s="357"/>
      <c r="C47" s="81">
        <v>5</v>
      </c>
      <c r="D47" s="81">
        <v>30749</v>
      </c>
      <c r="E47" s="89" t="s">
        <v>858</v>
      </c>
      <c r="F47" s="81">
        <v>5</v>
      </c>
      <c r="G47" s="81">
        <v>80</v>
      </c>
      <c r="H47" s="81">
        <v>16</v>
      </c>
      <c r="I47" s="81">
        <v>64</v>
      </c>
      <c r="J47" s="81"/>
      <c r="K47" s="81"/>
      <c r="L47" s="81"/>
      <c r="M47" s="82">
        <v>43967</v>
      </c>
      <c r="N47" s="81"/>
      <c r="O47" s="92"/>
      <c r="P47" s="81" t="s">
        <v>21</v>
      </c>
      <c r="Q47" s="81" t="s">
        <v>786</v>
      </c>
    </row>
    <row r="48" spans="1:17" ht="15" customHeight="1" x14ac:dyDescent="0.2">
      <c r="A48" s="357"/>
      <c r="B48" s="357"/>
      <c r="C48" s="81">
        <v>6</v>
      </c>
      <c r="D48" s="81">
        <v>30750</v>
      </c>
      <c r="E48" s="89" t="s">
        <v>859</v>
      </c>
      <c r="F48" s="81">
        <v>5</v>
      </c>
      <c r="G48" s="81">
        <v>80</v>
      </c>
      <c r="H48" s="81">
        <v>16</v>
      </c>
      <c r="I48" s="81">
        <v>64</v>
      </c>
      <c r="J48" s="81"/>
      <c r="K48" s="81"/>
      <c r="L48" s="81"/>
      <c r="M48" s="82">
        <v>43967</v>
      </c>
      <c r="N48" s="81"/>
      <c r="O48" s="92"/>
      <c r="P48" s="81" t="s">
        <v>21</v>
      </c>
      <c r="Q48" s="81" t="s">
        <v>786</v>
      </c>
    </row>
    <row r="49" spans="1:17" ht="15" customHeight="1" x14ac:dyDescent="0.2">
      <c r="A49" s="357"/>
      <c r="B49" s="357"/>
      <c r="C49" s="81">
        <v>7</v>
      </c>
      <c r="D49" s="81">
        <v>30751</v>
      </c>
      <c r="E49" s="89" t="s">
        <v>860</v>
      </c>
      <c r="F49" s="81">
        <v>4</v>
      </c>
      <c r="G49" s="81">
        <v>64</v>
      </c>
      <c r="H49" s="81">
        <v>16</v>
      </c>
      <c r="I49" s="81">
        <v>48</v>
      </c>
      <c r="J49" s="81"/>
      <c r="K49" s="81"/>
      <c r="L49" s="81"/>
      <c r="M49" s="82">
        <v>43937</v>
      </c>
      <c r="N49" s="81"/>
      <c r="O49" s="92"/>
      <c r="P49" s="81" t="s">
        <v>21</v>
      </c>
      <c r="Q49" s="81" t="s">
        <v>786</v>
      </c>
    </row>
    <row r="50" spans="1:17" ht="15" customHeight="1" x14ac:dyDescent="0.2">
      <c r="A50" s="357"/>
      <c r="B50" s="357"/>
      <c r="C50" s="81">
        <v>8</v>
      </c>
      <c r="D50" s="81">
        <v>30752</v>
      </c>
      <c r="E50" s="89" t="s">
        <v>861</v>
      </c>
      <c r="F50" s="81">
        <v>4</v>
      </c>
      <c r="G50" s="81">
        <v>64</v>
      </c>
      <c r="H50" s="81">
        <v>16</v>
      </c>
      <c r="I50" s="81">
        <v>48</v>
      </c>
      <c r="J50" s="81"/>
      <c r="K50" s="81"/>
      <c r="L50" s="81"/>
      <c r="M50" s="82">
        <v>43937</v>
      </c>
      <c r="N50" s="81"/>
      <c r="O50" s="92"/>
      <c r="P50" s="81" t="s">
        <v>21</v>
      </c>
      <c r="Q50" s="81" t="s">
        <v>786</v>
      </c>
    </row>
    <row r="51" spans="1:17" ht="15" customHeight="1" x14ac:dyDescent="0.2">
      <c r="A51" s="357"/>
      <c r="B51" s="357"/>
      <c r="C51" s="493" t="s">
        <v>41</v>
      </c>
      <c r="D51" s="493"/>
      <c r="E51" s="493"/>
      <c r="F51" s="81">
        <v>32</v>
      </c>
      <c r="G51" s="81">
        <v>512</v>
      </c>
      <c r="H51" s="81">
        <v>128</v>
      </c>
      <c r="I51" s="81">
        <v>384</v>
      </c>
      <c r="J51" s="81"/>
      <c r="K51" s="81">
        <v>8</v>
      </c>
      <c r="L51" s="81">
        <v>6</v>
      </c>
      <c r="M51" s="81">
        <v>18</v>
      </c>
      <c r="N51" s="81"/>
      <c r="O51" s="92"/>
      <c r="P51" s="81"/>
      <c r="Q51" s="81"/>
    </row>
    <row r="52" spans="1:17" ht="15" customHeight="1" x14ac:dyDescent="0.2">
      <c r="A52" s="357"/>
      <c r="B52" s="357" t="s">
        <v>862</v>
      </c>
      <c r="C52" s="81">
        <v>1</v>
      </c>
      <c r="D52" s="83">
        <v>30753</v>
      </c>
      <c r="E52" s="89" t="s">
        <v>863</v>
      </c>
      <c r="F52" s="81">
        <v>16</v>
      </c>
      <c r="G52" s="81">
        <v>256</v>
      </c>
      <c r="H52" s="81">
        <v>16</v>
      </c>
      <c r="I52" s="81">
        <v>240</v>
      </c>
      <c r="J52" s="81"/>
      <c r="K52" s="81"/>
      <c r="L52" s="81"/>
      <c r="M52" s="16"/>
      <c r="N52" s="81" t="s">
        <v>864</v>
      </c>
      <c r="O52" s="92"/>
      <c r="P52" s="81" t="s">
        <v>21</v>
      </c>
      <c r="Q52" s="81" t="s">
        <v>786</v>
      </c>
    </row>
    <row r="53" spans="1:17" ht="15" customHeight="1" x14ac:dyDescent="0.2">
      <c r="A53" s="357"/>
      <c r="B53" s="357"/>
      <c r="C53" s="81">
        <v>2</v>
      </c>
      <c r="D53" s="86">
        <v>90606</v>
      </c>
      <c r="E53" s="90" t="s">
        <v>626</v>
      </c>
      <c r="F53" s="81">
        <v>16</v>
      </c>
      <c r="G53" s="81">
        <v>416</v>
      </c>
      <c r="H53" s="81"/>
      <c r="I53" s="81">
        <v>416</v>
      </c>
      <c r="J53" s="81"/>
      <c r="K53" s="81"/>
      <c r="L53" s="81"/>
      <c r="M53" s="16"/>
      <c r="N53" s="81"/>
      <c r="O53" s="92"/>
      <c r="P53" s="81" t="s">
        <v>21</v>
      </c>
      <c r="Q53" s="81" t="s">
        <v>792</v>
      </c>
    </row>
    <row r="54" spans="1:17" ht="15" customHeight="1" x14ac:dyDescent="0.2">
      <c r="A54" s="357"/>
      <c r="B54" s="357"/>
      <c r="C54" s="493" t="s">
        <v>41</v>
      </c>
      <c r="D54" s="493"/>
      <c r="E54" s="493"/>
      <c r="F54" s="81">
        <v>32</v>
      </c>
      <c r="G54" s="81">
        <v>672</v>
      </c>
      <c r="H54" s="81">
        <v>16</v>
      </c>
      <c r="I54" s="81">
        <v>656</v>
      </c>
      <c r="J54" s="81"/>
      <c r="K54" s="81"/>
      <c r="L54" s="81"/>
      <c r="M54" s="16"/>
      <c r="N54" s="81">
        <v>16</v>
      </c>
      <c r="O54" s="92"/>
      <c r="P54" s="81"/>
      <c r="Q54" s="81"/>
    </row>
    <row r="55" spans="1:17" ht="15" customHeight="1" x14ac:dyDescent="0.2">
      <c r="A55" s="357"/>
      <c r="B55" s="493" t="s">
        <v>521</v>
      </c>
      <c r="C55" s="493"/>
      <c r="D55" s="493"/>
      <c r="E55" s="493"/>
      <c r="F55" s="81">
        <v>64</v>
      </c>
      <c r="G55" s="81">
        <v>1184</v>
      </c>
      <c r="H55" s="81">
        <v>144</v>
      </c>
      <c r="I55" s="81">
        <v>1040</v>
      </c>
      <c r="J55" s="81"/>
      <c r="K55" s="81">
        <v>16</v>
      </c>
      <c r="L55" s="81">
        <v>16</v>
      </c>
      <c r="M55" s="81">
        <v>18</v>
      </c>
      <c r="N55" s="81">
        <v>16</v>
      </c>
      <c r="O55" s="92"/>
      <c r="P55" s="81"/>
      <c r="Q55" s="81"/>
    </row>
    <row r="56" spans="1:17" ht="15" customHeight="1" x14ac:dyDescent="0.2">
      <c r="A56" s="357" t="s">
        <v>828</v>
      </c>
      <c r="B56" s="494" t="s">
        <v>837</v>
      </c>
      <c r="C56" s="81">
        <v>1</v>
      </c>
      <c r="D56" s="81">
        <v>30757</v>
      </c>
      <c r="E56" s="89" t="s">
        <v>865</v>
      </c>
      <c r="F56" s="81">
        <v>2</v>
      </c>
      <c r="G56" s="81">
        <v>32</v>
      </c>
      <c r="H56" s="81">
        <v>16</v>
      </c>
      <c r="I56" s="81">
        <v>16</v>
      </c>
      <c r="J56" s="82">
        <v>43877</v>
      </c>
      <c r="K56" s="81"/>
      <c r="L56" s="81"/>
      <c r="M56" s="81"/>
      <c r="N56" s="81"/>
      <c r="O56" s="92"/>
      <c r="P56" s="81" t="s">
        <v>21</v>
      </c>
      <c r="Q56" s="81" t="s">
        <v>786</v>
      </c>
    </row>
    <row r="57" spans="1:17" ht="15" customHeight="1" x14ac:dyDescent="0.2">
      <c r="A57" s="357"/>
      <c r="B57" s="494"/>
      <c r="C57" s="81">
        <v>2</v>
      </c>
      <c r="D57" s="81">
        <v>30758</v>
      </c>
      <c r="E57" s="89" t="s">
        <v>866</v>
      </c>
      <c r="F57" s="81">
        <v>2</v>
      </c>
      <c r="G57" s="81">
        <v>32</v>
      </c>
      <c r="H57" s="81">
        <v>16</v>
      </c>
      <c r="I57" s="81">
        <v>16</v>
      </c>
      <c r="J57" s="81"/>
      <c r="K57" s="81"/>
      <c r="L57" s="82">
        <v>43877</v>
      </c>
      <c r="M57" s="81"/>
      <c r="N57" s="81"/>
      <c r="O57" s="92"/>
      <c r="P57" s="81" t="s">
        <v>21</v>
      </c>
      <c r="Q57" s="81" t="s">
        <v>786</v>
      </c>
    </row>
    <row r="58" spans="1:17" ht="15" customHeight="1" x14ac:dyDescent="0.2">
      <c r="A58" s="357"/>
      <c r="B58" s="494"/>
      <c r="C58" s="81">
        <v>3</v>
      </c>
      <c r="D58" s="81">
        <v>30754</v>
      </c>
      <c r="E58" s="89" t="s">
        <v>867</v>
      </c>
      <c r="F58" s="81">
        <v>2</v>
      </c>
      <c r="G58" s="81">
        <v>32</v>
      </c>
      <c r="H58" s="81">
        <v>16</v>
      </c>
      <c r="I58" s="81">
        <v>16</v>
      </c>
      <c r="J58" s="81"/>
      <c r="K58" s="81"/>
      <c r="L58" s="81"/>
      <c r="M58" s="82">
        <v>43877</v>
      </c>
      <c r="N58" s="81"/>
      <c r="O58" s="92"/>
      <c r="P58" s="81" t="s">
        <v>21</v>
      </c>
      <c r="Q58" s="81" t="s">
        <v>786</v>
      </c>
    </row>
    <row r="59" spans="1:17" x14ac:dyDescent="0.2">
      <c r="A59" s="357"/>
      <c r="B59" s="494"/>
      <c r="C59" s="493" t="s">
        <v>41</v>
      </c>
      <c r="D59" s="493"/>
      <c r="E59" s="493"/>
      <c r="F59" s="81">
        <v>6</v>
      </c>
      <c r="G59" s="81">
        <v>96</v>
      </c>
      <c r="H59" s="81">
        <v>48</v>
      </c>
      <c r="I59" s="81">
        <v>48</v>
      </c>
      <c r="J59" s="81">
        <v>2</v>
      </c>
      <c r="K59" s="81"/>
      <c r="L59" s="81">
        <v>2</v>
      </c>
      <c r="M59" s="81">
        <v>2</v>
      </c>
      <c r="N59" s="81"/>
      <c r="O59" s="92"/>
      <c r="P59" s="91"/>
      <c r="Q59" s="91"/>
    </row>
    <row r="60" spans="1:17" x14ac:dyDescent="0.2">
      <c r="A60" s="493" t="s">
        <v>831</v>
      </c>
      <c r="B60" s="493"/>
      <c r="C60" s="493"/>
      <c r="D60" s="493"/>
      <c r="E60" s="493"/>
      <c r="F60" s="81">
        <v>144</v>
      </c>
      <c r="G60" s="81">
        <v>2558</v>
      </c>
      <c r="H60" s="81">
        <v>684</v>
      </c>
      <c r="I60" s="81">
        <v>1874</v>
      </c>
      <c r="J60" s="81">
        <v>25</v>
      </c>
      <c r="K60" s="81">
        <v>28</v>
      </c>
      <c r="L60" s="81">
        <v>22</v>
      </c>
      <c r="M60" s="81">
        <v>23</v>
      </c>
      <c r="N60" s="81">
        <v>16</v>
      </c>
      <c r="O60" s="92"/>
      <c r="P60" s="91"/>
      <c r="Q60" s="91"/>
    </row>
  </sheetData>
  <mergeCells count="44">
    <mergeCell ref="A56:A59"/>
    <mergeCell ref="B56:B59"/>
    <mergeCell ref="C59:E59"/>
    <mergeCell ref="A60:E60"/>
    <mergeCell ref="A1:Q1"/>
    <mergeCell ref="D2:D4"/>
    <mergeCell ref="E2:E4"/>
    <mergeCell ref="P2:P4"/>
    <mergeCell ref="A43:A55"/>
    <mergeCell ref="B43:B51"/>
    <mergeCell ref="C51:E51"/>
    <mergeCell ref="B52:B54"/>
    <mergeCell ref="C54:E54"/>
    <mergeCell ref="B55:E55"/>
    <mergeCell ref="B32:E32"/>
    <mergeCell ref="A33:E33"/>
    <mergeCell ref="J20:O23"/>
    <mergeCell ref="B15:Q15"/>
    <mergeCell ref="B16:B24"/>
    <mergeCell ref="J19:O19"/>
    <mergeCell ref="A34:A42"/>
    <mergeCell ref="B34:B42"/>
    <mergeCell ref="C42:E42"/>
    <mergeCell ref="N29:O29"/>
    <mergeCell ref="C24:E24"/>
    <mergeCell ref="A25:E25"/>
    <mergeCell ref="A26:A32"/>
    <mergeCell ref="B26:B31"/>
    <mergeCell ref="J13:N13"/>
    <mergeCell ref="C14:E14"/>
    <mergeCell ref="A5:A24"/>
    <mergeCell ref="B5:B14"/>
    <mergeCell ref="Q2:Q4"/>
    <mergeCell ref="G3:G4"/>
    <mergeCell ref="H3:H4"/>
    <mergeCell ref="I3:I4"/>
    <mergeCell ref="A2:A4"/>
    <mergeCell ref="B2:B4"/>
    <mergeCell ref="C2:C4"/>
    <mergeCell ref="F2:F4"/>
    <mergeCell ref="G2:I2"/>
    <mergeCell ref="J2:O2"/>
    <mergeCell ref="G20:G23"/>
    <mergeCell ref="I20:I23"/>
  </mergeCells>
  <phoneticPr fontId="4"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23B91-3D7E-4CC5-9424-F135986071AD}">
  <dimension ref="A1:Q74"/>
  <sheetViews>
    <sheetView workbookViewId="0">
      <pane xSplit="2" ySplit="4" topLeftCell="C35" activePane="bottomRight" state="frozen"/>
      <selection pane="topRight" activeCell="C1" sqref="C1"/>
      <selection pane="bottomLeft" activeCell="A5" sqref="A5"/>
      <selection pane="bottomRight" activeCell="C5" sqref="A5:XFD5"/>
    </sheetView>
  </sheetViews>
  <sheetFormatPr defaultRowHeight="14.25" x14ac:dyDescent="0.2"/>
  <cols>
    <col min="1" max="1" width="8.375" customWidth="1"/>
    <col min="3" max="3" width="5.5" customWidth="1"/>
    <col min="4" max="4" width="7.375" customWidth="1"/>
    <col min="5" max="5" width="32" customWidth="1"/>
    <col min="6" max="9" width="5.75" customWidth="1"/>
    <col min="10" max="15" width="5.5" customWidth="1"/>
    <col min="16" max="16" width="8.5" customWidth="1"/>
    <col min="17" max="17" width="11.875" customWidth="1"/>
  </cols>
  <sheetData>
    <row r="1" spans="1:17" ht="28.5" customHeight="1" x14ac:dyDescent="0.2">
      <c r="A1" s="473" t="s">
        <v>870</v>
      </c>
      <c r="B1" s="473"/>
      <c r="C1" s="473"/>
      <c r="D1" s="473"/>
      <c r="E1" s="473"/>
      <c r="F1" s="473"/>
      <c r="G1" s="473"/>
      <c r="H1" s="473"/>
      <c r="I1" s="473"/>
      <c r="J1" s="473"/>
      <c r="K1" s="473"/>
      <c r="L1" s="473"/>
      <c r="M1" s="473"/>
      <c r="N1" s="473"/>
      <c r="O1" s="473"/>
      <c r="P1" s="473"/>
      <c r="Q1" s="473"/>
    </row>
    <row r="2" spans="1:17" x14ac:dyDescent="0.2">
      <c r="A2" s="482" t="s">
        <v>778</v>
      </c>
      <c r="B2" s="482" t="s">
        <v>81</v>
      </c>
      <c r="C2" s="482" t="s">
        <v>82</v>
      </c>
      <c r="D2" s="488" t="s">
        <v>181</v>
      </c>
      <c r="E2" s="488" t="s">
        <v>182</v>
      </c>
      <c r="F2" s="482" t="s">
        <v>3</v>
      </c>
      <c r="G2" s="482" t="s">
        <v>779</v>
      </c>
      <c r="H2" s="482"/>
      <c r="I2" s="482"/>
      <c r="J2" s="482" t="s">
        <v>780</v>
      </c>
      <c r="K2" s="482"/>
      <c r="L2" s="482"/>
      <c r="M2" s="482"/>
      <c r="N2" s="482"/>
      <c r="O2" s="482"/>
      <c r="P2" s="488" t="s">
        <v>868</v>
      </c>
      <c r="Q2" s="482" t="s">
        <v>782</v>
      </c>
    </row>
    <row r="3" spans="1:17" x14ac:dyDescent="0.2">
      <c r="A3" s="482"/>
      <c r="B3" s="482"/>
      <c r="C3" s="482"/>
      <c r="D3" s="489"/>
      <c r="E3" s="489"/>
      <c r="F3" s="482"/>
      <c r="G3" s="482" t="s">
        <v>91</v>
      </c>
      <c r="H3" s="482" t="s">
        <v>10</v>
      </c>
      <c r="I3" s="482" t="s">
        <v>11</v>
      </c>
      <c r="J3" s="68" t="s">
        <v>4</v>
      </c>
      <c r="K3" s="68" t="s">
        <v>5</v>
      </c>
      <c r="L3" s="68" t="s">
        <v>6</v>
      </c>
      <c r="M3" s="68" t="s">
        <v>7</v>
      </c>
      <c r="N3" s="68" t="s">
        <v>8</v>
      </c>
      <c r="O3" s="68" t="s">
        <v>9</v>
      </c>
      <c r="P3" s="489"/>
      <c r="Q3" s="482"/>
    </row>
    <row r="4" spans="1:17" x14ac:dyDescent="0.2">
      <c r="A4" s="482"/>
      <c r="B4" s="482"/>
      <c r="C4" s="482"/>
      <c r="D4" s="490"/>
      <c r="E4" s="490"/>
      <c r="F4" s="482"/>
      <c r="G4" s="482"/>
      <c r="H4" s="482"/>
      <c r="I4" s="482"/>
      <c r="J4" s="68" t="s">
        <v>87</v>
      </c>
      <c r="K4" s="68" t="s">
        <v>86</v>
      </c>
      <c r="L4" s="77" t="s">
        <v>86</v>
      </c>
      <c r="M4" s="68" t="s">
        <v>86</v>
      </c>
      <c r="N4" s="68" t="s">
        <v>86</v>
      </c>
      <c r="O4" s="68" t="s">
        <v>87</v>
      </c>
      <c r="P4" s="490"/>
      <c r="Q4" s="482"/>
    </row>
    <row r="5" spans="1:17" ht="15" customHeight="1" x14ac:dyDescent="0.2">
      <c r="A5" s="488" t="s">
        <v>783</v>
      </c>
      <c r="B5" s="482" t="s">
        <v>784</v>
      </c>
      <c r="C5" s="68">
        <v>1</v>
      </c>
      <c r="D5" s="96">
        <v>51003</v>
      </c>
      <c r="E5" s="76" t="s">
        <v>785</v>
      </c>
      <c r="F5" s="68">
        <v>2</v>
      </c>
      <c r="G5" s="68">
        <v>36</v>
      </c>
      <c r="H5" s="68">
        <v>36</v>
      </c>
      <c r="I5" s="68"/>
      <c r="J5" s="68">
        <v>2</v>
      </c>
      <c r="K5" s="68"/>
      <c r="L5" s="68"/>
      <c r="M5" s="68"/>
      <c r="N5" s="96"/>
      <c r="O5" s="96"/>
      <c r="P5" s="68" t="s">
        <v>21</v>
      </c>
      <c r="Q5" s="68" t="s">
        <v>786</v>
      </c>
    </row>
    <row r="6" spans="1:17" ht="15" customHeight="1" x14ac:dyDescent="0.2">
      <c r="A6" s="489"/>
      <c r="B6" s="482"/>
      <c r="C6" s="96">
        <v>2</v>
      </c>
      <c r="D6" s="96">
        <v>51022</v>
      </c>
      <c r="E6" s="76" t="s">
        <v>226</v>
      </c>
      <c r="F6" s="68">
        <v>2</v>
      </c>
      <c r="G6" s="68">
        <v>112</v>
      </c>
      <c r="H6" s="68"/>
      <c r="I6" s="68">
        <v>112</v>
      </c>
      <c r="J6" s="68" t="s">
        <v>787</v>
      </c>
      <c r="K6" s="68"/>
      <c r="L6" s="68"/>
      <c r="M6" s="68"/>
      <c r="N6" s="96"/>
      <c r="O6" s="96"/>
      <c r="P6" s="68" t="s">
        <v>21</v>
      </c>
      <c r="Q6" s="68" t="s">
        <v>786</v>
      </c>
    </row>
    <row r="7" spans="1:17" ht="15" customHeight="1" x14ac:dyDescent="0.2">
      <c r="A7" s="489"/>
      <c r="B7" s="482"/>
      <c r="C7" s="96">
        <v>3</v>
      </c>
      <c r="D7" s="96">
        <v>51024</v>
      </c>
      <c r="E7" s="76" t="s">
        <v>13</v>
      </c>
      <c r="F7" s="68">
        <v>3</v>
      </c>
      <c r="G7" s="68">
        <v>48</v>
      </c>
      <c r="H7" s="68">
        <v>32</v>
      </c>
      <c r="I7" s="68">
        <v>16</v>
      </c>
      <c r="J7" s="96">
        <v>3</v>
      </c>
      <c r="K7" s="68"/>
      <c r="L7" s="68"/>
      <c r="M7" s="68"/>
      <c r="N7" s="96"/>
      <c r="O7" s="96"/>
      <c r="P7" s="68" t="s">
        <v>16</v>
      </c>
      <c r="Q7" s="68" t="s">
        <v>786</v>
      </c>
    </row>
    <row r="8" spans="1:17" ht="15" customHeight="1" x14ac:dyDescent="0.2">
      <c r="A8" s="489"/>
      <c r="B8" s="482"/>
      <c r="C8" s="96">
        <v>4</v>
      </c>
      <c r="D8" s="96">
        <v>51025</v>
      </c>
      <c r="E8" s="76" t="s">
        <v>103</v>
      </c>
      <c r="F8" s="68">
        <v>4</v>
      </c>
      <c r="G8" s="68">
        <v>64</v>
      </c>
      <c r="H8" s="68">
        <v>48</v>
      </c>
      <c r="I8" s="68">
        <v>16</v>
      </c>
      <c r="J8" s="96"/>
      <c r="K8" s="96">
        <v>4</v>
      </c>
      <c r="L8" s="96"/>
      <c r="M8" s="96"/>
      <c r="N8" s="96"/>
      <c r="O8" s="96"/>
      <c r="P8" s="68" t="s">
        <v>16</v>
      </c>
      <c r="Q8" s="68" t="s">
        <v>786</v>
      </c>
    </row>
    <row r="9" spans="1:17" ht="15" customHeight="1" x14ac:dyDescent="0.2">
      <c r="A9" s="489"/>
      <c r="B9" s="482"/>
      <c r="C9" s="96">
        <v>5</v>
      </c>
      <c r="D9" s="96">
        <v>51008</v>
      </c>
      <c r="E9" s="76" t="s">
        <v>20</v>
      </c>
      <c r="F9" s="68">
        <v>1</v>
      </c>
      <c r="G9" s="68">
        <v>16</v>
      </c>
      <c r="H9" s="68">
        <v>12</v>
      </c>
      <c r="I9" s="68">
        <v>4</v>
      </c>
      <c r="J9" s="97">
        <v>43863</v>
      </c>
      <c r="K9" s="97">
        <v>43863</v>
      </c>
      <c r="L9" s="97">
        <v>43863</v>
      </c>
      <c r="M9" s="97">
        <v>43863</v>
      </c>
      <c r="N9" s="96"/>
      <c r="O9" s="96"/>
      <c r="P9" s="68" t="s">
        <v>21</v>
      </c>
      <c r="Q9" s="68" t="s">
        <v>786</v>
      </c>
    </row>
    <row r="10" spans="1:17" ht="15" customHeight="1" x14ac:dyDescent="0.2">
      <c r="A10" s="489"/>
      <c r="B10" s="482"/>
      <c r="C10" s="96">
        <v>6</v>
      </c>
      <c r="D10" s="96">
        <v>51015</v>
      </c>
      <c r="E10" s="76" t="s">
        <v>28</v>
      </c>
      <c r="F10" s="68">
        <v>2</v>
      </c>
      <c r="G10" s="68">
        <v>32</v>
      </c>
      <c r="H10" s="68">
        <v>2</v>
      </c>
      <c r="I10" s="68">
        <v>30</v>
      </c>
      <c r="J10" s="68">
        <v>2</v>
      </c>
      <c r="K10" s="68"/>
      <c r="L10" s="68"/>
      <c r="M10" s="68"/>
      <c r="N10" s="96"/>
      <c r="O10" s="96"/>
      <c r="P10" s="68" t="s">
        <v>21</v>
      </c>
      <c r="Q10" s="68" t="s">
        <v>786</v>
      </c>
    </row>
    <row r="11" spans="1:17" ht="15" customHeight="1" x14ac:dyDescent="0.2">
      <c r="A11" s="489"/>
      <c r="B11" s="482"/>
      <c r="C11" s="96">
        <v>7</v>
      </c>
      <c r="D11" s="96">
        <v>51016</v>
      </c>
      <c r="E11" s="76" t="s">
        <v>598</v>
      </c>
      <c r="F11" s="68">
        <v>1</v>
      </c>
      <c r="G11" s="68">
        <v>16</v>
      </c>
      <c r="H11" s="68">
        <v>10</v>
      </c>
      <c r="I11" s="68">
        <v>6</v>
      </c>
      <c r="J11" s="68"/>
      <c r="K11" s="70">
        <v>43869</v>
      </c>
      <c r="L11" s="68"/>
      <c r="M11" s="68"/>
      <c r="N11" s="96"/>
      <c r="O11" s="96"/>
      <c r="P11" s="68" t="s">
        <v>21</v>
      </c>
      <c r="Q11" s="68" t="s">
        <v>786</v>
      </c>
    </row>
    <row r="12" spans="1:17" ht="15" customHeight="1" x14ac:dyDescent="0.2">
      <c r="A12" s="489"/>
      <c r="B12" s="482"/>
      <c r="C12" s="96">
        <v>8</v>
      </c>
      <c r="D12" s="96">
        <v>51023</v>
      </c>
      <c r="E12" s="76" t="s">
        <v>790</v>
      </c>
      <c r="F12" s="68">
        <v>2</v>
      </c>
      <c r="G12" s="68">
        <v>32</v>
      </c>
      <c r="H12" s="68"/>
      <c r="I12" s="68">
        <v>32</v>
      </c>
      <c r="J12" s="482" t="s">
        <v>871</v>
      </c>
      <c r="K12" s="482"/>
      <c r="L12" s="482"/>
      <c r="M12" s="482"/>
      <c r="N12" s="482"/>
      <c r="O12" s="482"/>
      <c r="P12" s="68" t="s">
        <v>21</v>
      </c>
      <c r="Q12" s="68" t="s">
        <v>792</v>
      </c>
    </row>
    <row r="13" spans="1:17" ht="15" customHeight="1" x14ac:dyDescent="0.2">
      <c r="A13" s="489"/>
      <c r="B13" s="482"/>
      <c r="C13" s="479" t="s">
        <v>41</v>
      </c>
      <c r="D13" s="479"/>
      <c r="E13" s="479"/>
      <c r="F13" s="67">
        <v>17</v>
      </c>
      <c r="G13" s="67">
        <v>356</v>
      </c>
      <c r="H13" s="67">
        <v>140</v>
      </c>
      <c r="I13" s="67">
        <v>216</v>
      </c>
      <c r="J13" s="67">
        <v>5</v>
      </c>
      <c r="K13" s="67">
        <v>5</v>
      </c>
      <c r="L13" s="67"/>
      <c r="M13" s="67"/>
      <c r="N13" s="96"/>
      <c r="O13" s="96"/>
      <c r="P13" s="68"/>
      <c r="Q13" s="68"/>
    </row>
    <row r="14" spans="1:17" ht="15" customHeight="1" x14ac:dyDescent="0.2">
      <c r="A14" s="489"/>
      <c r="B14" s="482" t="s">
        <v>872</v>
      </c>
      <c r="C14" s="482"/>
      <c r="D14" s="482"/>
      <c r="E14" s="482"/>
      <c r="F14" s="482"/>
      <c r="G14" s="482"/>
      <c r="H14" s="482"/>
      <c r="I14" s="482"/>
      <c r="J14" s="482"/>
      <c r="K14" s="482"/>
      <c r="L14" s="482"/>
      <c r="M14" s="482"/>
      <c r="N14" s="482"/>
      <c r="O14" s="482"/>
      <c r="P14" s="482"/>
      <c r="Q14" s="482"/>
    </row>
    <row r="15" spans="1:17" ht="15" customHeight="1" x14ac:dyDescent="0.2">
      <c r="A15" s="489"/>
      <c r="B15" s="482" t="s">
        <v>794</v>
      </c>
      <c r="C15" s="96">
        <v>1</v>
      </c>
      <c r="D15" s="68">
        <v>52001</v>
      </c>
      <c r="E15" s="77" t="s">
        <v>795</v>
      </c>
      <c r="F15" s="68">
        <v>1</v>
      </c>
      <c r="G15" s="68">
        <v>16</v>
      </c>
      <c r="H15" s="68">
        <v>14</v>
      </c>
      <c r="I15" s="68">
        <v>2</v>
      </c>
      <c r="J15" s="68"/>
      <c r="K15" s="68"/>
      <c r="L15" s="68"/>
      <c r="M15" s="68"/>
      <c r="N15" s="96"/>
      <c r="O15" s="96"/>
      <c r="P15" s="68" t="s">
        <v>16</v>
      </c>
      <c r="Q15" s="68" t="s">
        <v>786</v>
      </c>
    </row>
    <row r="16" spans="1:17" ht="15" customHeight="1" x14ac:dyDescent="0.2">
      <c r="A16" s="489"/>
      <c r="B16" s="482"/>
      <c r="C16" s="96">
        <v>2</v>
      </c>
      <c r="D16" s="96">
        <v>52002</v>
      </c>
      <c r="E16" s="77" t="s">
        <v>126</v>
      </c>
      <c r="F16" s="68">
        <v>1</v>
      </c>
      <c r="G16" s="68">
        <v>16</v>
      </c>
      <c r="H16" s="68">
        <v>14</v>
      </c>
      <c r="I16" s="68">
        <v>2</v>
      </c>
      <c r="J16" s="68"/>
      <c r="K16" s="68"/>
      <c r="L16" s="68"/>
      <c r="M16" s="68"/>
      <c r="N16" s="96"/>
      <c r="O16" s="96"/>
      <c r="P16" s="68" t="s">
        <v>16</v>
      </c>
      <c r="Q16" s="68" t="s">
        <v>786</v>
      </c>
    </row>
    <row r="17" spans="1:17" ht="15" customHeight="1" x14ac:dyDescent="0.2">
      <c r="A17" s="489"/>
      <c r="B17" s="482"/>
      <c r="C17" s="96">
        <v>3</v>
      </c>
      <c r="D17" s="96">
        <v>52021</v>
      </c>
      <c r="E17" s="77" t="s">
        <v>796</v>
      </c>
      <c r="F17" s="68">
        <v>2</v>
      </c>
      <c r="G17" s="68">
        <v>32</v>
      </c>
      <c r="H17" s="68"/>
      <c r="I17" s="68">
        <v>32</v>
      </c>
      <c r="J17" s="68"/>
      <c r="K17" s="68"/>
      <c r="L17" s="68"/>
      <c r="M17" s="68">
        <v>2</v>
      </c>
      <c r="N17" s="482" t="s">
        <v>797</v>
      </c>
      <c r="O17" s="482"/>
      <c r="P17" s="68" t="s">
        <v>21</v>
      </c>
      <c r="Q17" s="68" t="s">
        <v>786</v>
      </c>
    </row>
    <row r="18" spans="1:17" ht="15" customHeight="1" x14ac:dyDescent="0.2">
      <c r="A18" s="489"/>
      <c r="B18" s="482"/>
      <c r="C18" s="96">
        <v>4</v>
      </c>
      <c r="D18" s="96">
        <v>52025</v>
      </c>
      <c r="E18" s="77" t="s">
        <v>873</v>
      </c>
      <c r="F18" s="68">
        <v>2</v>
      </c>
      <c r="G18" s="68">
        <v>32</v>
      </c>
      <c r="H18" s="68"/>
      <c r="I18" s="68">
        <v>32</v>
      </c>
      <c r="J18" s="68"/>
      <c r="K18" s="68"/>
      <c r="L18" s="68"/>
      <c r="M18" s="68">
        <v>2</v>
      </c>
      <c r="N18" s="482"/>
      <c r="O18" s="482"/>
      <c r="P18" s="68" t="s">
        <v>21</v>
      </c>
      <c r="Q18" s="68" t="s">
        <v>786</v>
      </c>
    </row>
    <row r="19" spans="1:17" ht="15" customHeight="1" x14ac:dyDescent="0.2">
      <c r="A19" s="489"/>
      <c r="B19" s="482"/>
      <c r="C19" s="96"/>
      <c r="D19" s="96"/>
      <c r="E19" s="77" t="s">
        <v>799</v>
      </c>
      <c r="F19" s="96">
        <v>3</v>
      </c>
      <c r="G19" s="68">
        <v>48</v>
      </c>
      <c r="H19" s="68"/>
      <c r="I19" s="68">
        <v>48</v>
      </c>
      <c r="J19" s="482" t="s">
        <v>874</v>
      </c>
      <c r="K19" s="482"/>
      <c r="L19" s="482"/>
      <c r="M19" s="482"/>
      <c r="N19" s="482"/>
      <c r="O19" s="482"/>
      <c r="P19" s="68" t="s">
        <v>21</v>
      </c>
      <c r="Q19" s="68" t="s">
        <v>792</v>
      </c>
    </row>
    <row r="20" spans="1:17" ht="15" customHeight="1" x14ac:dyDescent="0.2">
      <c r="A20" s="489"/>
      <c r="B20" s="482"/>
      <c r="C20" s="96"/>
      <c r="D20" s="96"/>
      <c r="E20" s="77" t="s">
        <v>801</v>
      </c>
      <c r="F20" s="96">
        <v>1</v>
      </c>
      <c r="G20" s="482">
        <v>32</v>
      </c>
      <c r="H20" s="68"/>
      <c r="I20" s="482">
        <v>32</v>
      </c>
      <c r="J20" s="482" t="s">
        <v>833</v>
      </c>
      <c r="K20" s="482"/>
      <c r="L20" s="482"/>
      <c r="M20" s="482"/>
      <c r="N20" s="482"/>
      <c r="O20" s="482"/>
      <c r="P20" s="68" t="s">
        <v>21</v>
      </c>
      <c r="Q20" s="68" t="s">
        <v>792</v>
      </c>
    </row>
    <row r="21" spans="1:17" ht="15" customHeight="1" x14ac:dyDescent="0.2">
      <c r="A21" s="489"/>
      <c r="B21" s="482"/>
      <c r="C21" s="96"/>
      <c r="D21" s="96"/>
      <c r="E21" s="77" t="s">
        <v>802</v>
      </c>
      <c r="F21" s="96">
        <v>1</v>
      </c>
      <c r="G21" s="482"/>
      <c r="H21" s="68"/>
      <c r="I21" s="482"/>
      <c r="J21" s="482"/>
      <c r="K21" s="482"/>
      <c r="L21" s="482"/>
      <c r="M21" s="482"/>
      <c r="N21" s="482"/>
      <c r="O21" s="482"/>
      <c r="P21" s="68" t="s">
        <v>21</v>
      </c>
      <c r="Q21" s="68" t="s">
        <v>792</v>
      </c>
    </row>
    <row r="22" spans="1:17" ht="15" customHeight="1" x14ac:dyDescent="0.2">
      <c r="A22" s="489"/>
      <c r="B22" s="482"/>
      <c r="C22" s="96"/>
      <c r="D22" s="96"/>
      <c r="E22" s="77" t="s">
        <v>803</v>
      </c>
      <c r="F22" s="96">
        <v>2</v>
      </c>
      <c r="G22" s="482"/>
      <c r="H22" s="68"/>
      <c r="I22" s="482"/>
      <c r="J22" s="482"/>
      <c r="K22" s="482"/>
      <c r="L22" s="482"/>
      <c r="M22" s="482"/>
      <c r="N22" s="482"/>
      <c r="O22" s="482"/>
      <c r="P22" s="68" t="s">
        <v>21</v>
      </c>
      <c r="Q22" s="68" t="s">
        <v>792</v>
      </c>
    </row>
    <row r="23" spans="1:17" ht="15" customHeight="1" x14ac:dyDescent="0.2">
      <c r="A23" s="489"/>
      <c r="B23" s="482"/>
      <c r="C23" s="96"/>
      <c r="D23" s="96"/>
      <c r="E23" s="77" t="s">
        <v>804</v>
      </c>
      <c r="F23" s="96">
        <v>2</v>
      </c>
      <c r="G23" s="482"/>
      <c r="H23" s="68"/>
      <c r="I23" s="482"/>
      <c r="J23" s="482"/>
      <c r="K23" s="482"/>
      <c r="L23" s="482"/>
      <c r="M23" s="482"/>
      <c r="N23" s="482"/>
      <c r="O23" s="482"/>
      <c r="P23" s="68" t="s">
        <v>875</v>
      </c>
      <c r="Q23" s="68" t="s">
        <v>792</v>
      </c>
    </row>
    <row r="24" spans="1:17" ht="15" customHeight="1" x14ac:dyDescent="0.2">
      <c r="A24" s="490"/>
      <c r="B24" s="482"/>
      <c r="C24" s="479" t="s">
        <v>41</v>
      </c>
      <c r="D24" s="479"/>
      <c r="E24" s="479"/>
      <c r="F24" s="67">
        <v>11</v>
      </c>
      <c r="G24" s="67">
        <v>176</v>
      </c>
      <c r="H24" s="67">
        <v>28</v>
      </c>
      <c r="I24" s="67">
        <v>148</v>
      </c>
      <c r="J24" s="68"/>
      <c r="K24" s="68"/>
      <c r="L24" s="67">
        <v>2</v>
      </c>
      <c r="M24" s="67">
        <v>4</v>
      </c>
      <c r="N24" s="96"/>
      <c r="O24" s="96"/>
      <c r="P24" s="68"/>
      <c r="Q24" s="68"/>
    </row>
    <row r="25" spans="1:17" ht="15" customHeight="1" x14ac:dyDescent="0.2">
      <c r="A25" s="479" t="s">
        <v>521</v>
      </c>
      <c r="B25" s="479"/>
      <c r="C25" s="479"/>
      <c r="D25" s="479"/>
      <c r="E25" s="479"/>
      <c r="F25" s="67">
        <v>28</v>
      </c>
      <c r="G25" s="67">
        <v>532</v>
      </c>
      <c r="H25" s="67">
        <v>168</v>
      </c>
      <c r="I25" s="67">
        <v>364</v>
      </c>
      <c r="J25" s="67">
        <v>5</v>
      </c>
      <c r="K25" s="67">
        <v>5</v>
      </c>
      <c r="L25" s="67">
        <v>2</v>
      </c>
      <c r="M25" s="67">
        <v>4</v>
      </c>
      <c r="N25" s="96"/>
      <c r="O25" s="96"/>
      <c r="P25" s="68"/>
      <c r="Q25" s="68"/>
    </row>
    <row r="26" spans="1:17" ht="15" customHeight="1" x14ac:dyDescent="0.2">
      <c r="A26" s="482" t="s">
        <v>805</v>
      </c>
      <c r="B26" s="482" t="s">
        <v>784</v>
      </c>
      <c r="C26" s="96">
        <v>1</v>
      </c>
      <c r="D26" s="96">
        <v>50222</v>
      </c>
      <c r="E26" s="76" t="s">
        <v>806</v>
      </c>
      <c r="F26" s="68">
        <v>2</v>
      </c>
      <c r="G26" s="68">
        <v>32</v>
      </c>
      <c r="H26" s="68">
        <v>28</v>
      </c>
      <c r="I26" s="68">
        <v>4</v>
      </c>
      <c r="J26" s="68">
        <v>2</v>
      </c>
      <c r="K26" s="68"/>
      <c r="L26" s="68"/>
      <c r="M26" s="68"/>
      <c r="N26" s="96"/>
      <c r="O26" s="96"/>
      <c r="P26" s="68" t="s">
        <v>16</v>
      </c>
      <c r="Q26" s="68" t="s">
        <v>786</v>
      </c>
    </row>
    <row r="27" spans="1:17" ht="15" customHeight="1" x14ac:dyDescent="0.2">
      <c r="A27" s="482"/>
      <c r="B27" s="482"/>
      <c r="C27" s="96">
        <v>2</v>
      </c>
      <c r="D27" s="96">
        <v>50217</v>
      </c>
      <c r="E27" s="76" t="s">
        <v>807</v>
      </c>
      <c r="F27" s="68">
        <v>2</v>
      </c>
      <c r="G27" s="68">
        <v>32</v>
      </c>
      <c r="H27" s="68">
        <v>26</v>
      </c>
      <c r="I27" s="68">
        <v>6</v>
      </c>
      <c r="J27" s="68"/>
      <c r="K27" s="68">
        <v>2</v>
      </c>
      <c r="L27" s="68"/>
      <c r="M27" s="68"/>
      <c r="N27" s="96"/>
      <c r="O27" s="96"/>
      <c r="P27" s="68" t="s">
        <v>16</v>
      </c>
      <c r="Q27" s="68" t="s">
        <v>786</v>
      </c>
    </row>
    <row r="28" spans="1:17" ht="15" customHeight="1" x14ac:dyDescent="0.2">
      <c r="A28" s="482"/>
      <c r="B28" s="482"/>
      <c r="C28" s="96">
        <v>3</v>
      </c>
      <c r="D28" s="96">
        <v>50107</v>
      </c>
      <c r="E28" s="76" t="s">
        <v>574</v>
      </c>
      <c r="F28" s="68">
        <v>4</v>
      </c>
      <c r="G28" s="68">
        <v>64</v>
      </c>
      <c r="H28" s="68">
        <v>32</v>
      </c>
      <c r="I28" s="68">
        <v>32</v>
      </c>
      <c r="J28" s="68">
        <v>4</v>
      </c>
      <c r="K28" s="68"/>
      <c r="L28" s="68"/>
      <c r="M28" s="68"/>
      <c r="N28" s="96"/>
      <c r="O28" s="96"/>
      <c r="P28" s="68" t="s">
        <v>16</v>
      </c>
      <c r="Q28" s="68" t="s">
        <v>786</v>
      </c>
    </row>
    <row r="29" spans="1:17" ht="15" customHeight="1" x14ac:dyDescent="0.2">
      <c r="A29" s="482"/>
      <c r="B29" s="482"/>
      <c r="C29" s="96">
        <v>4</v>
      </c>
      <c r="D29" s="96">
        <v>51017</v>
      </c>
      <c r="E29" s="76" t="s">
        <v>835</v>
      </c>
      <c r="F29" s="68">
        <v>1</v>
      </c>
      <c r="G29" s="68">
        <v>16</v>
      </c>
      <c r="H29" s="68">
        <v>14</v>
      </c>
      <c r="I29" s="68">
        <v>2</v>
      </c>
      <c r="J29" s="70">
        <v>43869</v>
      </c>
      <c r="K29" s="68"/>
      <c r="L29" s="68"/>
      <c r="M29" s="68"/>
      <c r="N29" s="482" t="s">
        <v>836</v>
      </c>
      <c r="O29" s="482"/>
      <c r="P29" s="68" t="s">
        <v>16</v>
      </c>
      <c r="Q29" s="68" t="s">
        <v>786</v>
      </c>
    </row>
    <row r="30" spans="1:17" ht="15" customHeight="1" x14ac:dyDescent="0.2">
      <c r="A30" s="482"/>
      <c r="B30" s="482"/>
      <c r="C30" s="96">
        <v>5</v>
      </c>
      <c r="D30" s="96">
        <v>51018</v>
      </c>
      <c r="E30" s="76" t="s">
        <v>809</v>
      </c>
      <c r="F30" s="68">
        <v>1</v>
      </c>
      <c r="G30" s="68">
        <v>22</v>
      </c>
      <c r="H30" s="68">
        <v>20</v>
      </c>
      <c r="I30" s="68">
        <v>2</v>
      </c>
      <c r="J30" s="68"/>
      <c r="K30" s="68"/>
      <c r="L30" s="68"/>
      <c r="M30" s="98">
        <v>43872</v>
      </c>
      <c r="N30" s="96"/>
      <c r="O30" s="96"/>
      <c r="P30" s="68" t="s">
        <v>16</v>
      </c>
      <c r="Q30" s="68" t="s">
        <v>786</v>
      </c>
    </row>
    <row r="31" spans="1:17" ht="15" customHeight="1" x14ac:dyDescent="0.2">
      <c r="A31" s="482"/>
      <c r="B31" s="482"/>
      <c r="C31" s="96">
        <v>6</v>
      </c>
      <c r="D31" s="96">
        <v>52009</v>
      </c>
      <c r="E31" s="76" t="s">
        <v>810</v>
      </c>
      <c r="F31" s="68">
        <v>1</v>
      </c>
      <c r="G31" s="96">
        <v>20</v>
      </c>
      <c r="H31" s="96">
        <v>14</v>
      </c>
      <c r="I31" s="96">
        <v>6</v>
      </c>
      <c r="J31" s="96"/>
      <c r="K31" s="68"/>
      <c r="L31" s="98">
        <v>43871</v>
      </c>
      <c r="M31" s="68"/>
      <c r="N31" s="68"/>
      <c r="O31" s="96"/>
      <c r="P31" s="68" t="s">
        <v>21</v>
      </c>
      <c r="Q31" s="68" t="s">
        <v>786</v>
      </c>
    </row>
    <row r="32" spans="1:17" ht="15" customHeight="1" x14ac:dyDescent="0.2">
      <c r="A32" s="482"/>
      <c r="B32" s="479" t="s">
        <v>41</v>
      </c>
      <c r="C32" s="479"/>
      <c r="D32" s="479"/>
      <c r="E32" s="479"/>
      <c r="F32" s="67">
        <v>11</v>
      </c>
      <c r="G32" s="67">
        <v>186</v>
      </c>
      <c r="H32" s="67">
        <v>134</v>
      </c>
      <c r="I32" s="67">
        <v>52</v>
      </c>
      <c r="J32" s="99">
        <v>7</v>
      </c>
      <c r="K32" s="99">
        <v>2</v>
      </c>
      <c r="L32" s="99">
        <v>1</v>
      </c>
      <c r="M32" s="99">
        <v>1</v>
      </c>
      <c r="N32" s="96"/>
      <c r="O32" s="96"/>
      <c r="P32" s="68"/>
      <c r="Q32" s="68"/>
    </row>
    <row r="33" spans="1:17" ht="15" customHeight="1" x14ac:dyDescent="0.2">
      <c r="A33" s="479" t="s">
        <v>521</v>
      </c>
      <c r="B33" s="479"/>
      <c r="C33" s="479"/>
      <c r="D33" s="479"/>
      <c r="E33" s="479"/>
      <c r="F33" s="67">
        <v>11</v>
      </c>
      <c r="G33" s="67">
        <v>186</v>
      </c>
      <c r="H33" s="67">
        <v>134</v>
      </c>
      <c r="I33" s="67">
        <v>52</v>
      </c>
      <c r="J33" s="99">
        <v>7</v>
      </c>
      <c r="K33" s="99">
        <v>2</v>
      </c>
      <c r="L33" s="99">
        <v>1</v>
      </c>
      <c r="M33" s="99">
        <v>1</v>
      </c>
      <c r="N33" s="96"/>
      <c r="O33" s="96"/>
      <c r="P33" s="68"/>
      <c r="Q33" s="68"/>
    </row>
    <row r="34" spans="1:17" ht="15" customHeight="1" x14ac:dyDescent="0.2">
      <c r="A34" s="482" t="s">
        <v>845</v>
      </c>
      <c r="B34" s="482" t="s">
        <v>262</v>
      </c>
      <c r="C34" s="68">
        <v>1</v>
      </c>
      <c r="D34" s="69">
        <v>20327</v>
      </c>
      <c r="E34" s="76" t="s">
        <v>876</v>
      </c>
      <c r="F34" s="68">
        <v>2</v>
      </c>
      <c r="G34" s="68">
        <v>32</v>
      </c>
      <c r="H34" s="68">
        <v>16</v>
      </c>
      <c r="I34" s="68">
        <v>16</v>
      </c>
      <c r="J34" s="68">
        <v>2</v>
      </c>
      <c r="K34" s="68"/>
      <c r="L34" s="68"/>
      <c r="M34" s="68"/>
      <c r="N34" s="68"/>
      <c r="O34" s="16"/>
      <c r="P34" s="68" t="s">
        <v>877</v>
      </c>
      <c r="Q34" s="68" t="s">
        <v>786</v>
      </c>
    </row>
    <row r="35" spans="1:17" ht="15" customHeight="1" x14ac:dyDescent="0.2">
      <c r="A35" s="482"/>
      <c r="B35" s="482"/>
      <c r="C35" s="68">
        <v>2</v>
      </c>
      <c r="D35" s="69">
        <v>20328</v>
      </c>
      <c r="E35" s="76" t="s">
        <v>878</v>
      </c>
      <c r="F35" s="68">
        <v>2</v>
      </c>
      <c r="G35" s="68">
        <v>32</v>
      </c>
      <c r="H35" s="68">
        <v>16</v>
      </c>
      <c r="I35" s="68">
        <v>16</v>
      </c>
      <c r="J35" s="68">
        <v>2</v>
      </c>
      <c r="K35" s="68"/>
      <c r="L35" s="68"/>
      <c r="M35" s="68"/>
      <c r="N35" s="68"/>
      <c r="O35" s="16"/>
      <c r="P35" s="68" t="s">
        <v>21</v>
      </c>
      <c r="Q35" s="68" t="s">
        <v>786</v>
      </c>
    </row>
    <row r="36" spans="1:17" ht="15" customHeight="1" x14ac:dyDescent="0.2">
      <c r="A36" s="482"/>
      <c r="B36" s="482"/>
      <c r="C36" s="68">
        <v>3</v>
      </c>
      <c r="D36" s="69">
        <v>20329</v>
      </c>
      <c r="E36" s="76" t="s">
        <v>879</v>
      </c>
      <c r="F36" s="68">
        <v>2</v>
      </c>
      <c r="G36" s="68">
        <v>32</v>
      </c>
      <c r="H36" s="68">
        <v>32</v>
      </c>
      <c r="I36" s="68">
        <v>30</v>
      </c>
      <c r="J36" s="68">
        <v>2</v>
      </c>
      <c r="K36" s="68"/>
      <c r="L36" s="68"/>
      <c r="M36" s="68"/>
      <c r="N36" s="68"/>
      <c r="O36" s="16"/>
      <c r="P36" s="68" t="s">
        <v>16</v>
      </c>
      <c r="Q36" s="68" t="s">
        <v>786</v>
      </c>
    </row>
    <row r="37" spans="1:17" ht="15" customHeight="1" x14ac:dyDescent="0.2">
      <c r="A37" s="482"/>
      <c r="B37" s="482"/>
      <c r="C37" s="68">
        <v>4</v>
      </c>
      <c r="D37" s="69">
        <v>20330</v>
      </c>
      <c r="E37" s="76" t="s">
        <v>880</v>
      </c>
      <c r="F37" s="68">
        <v>2</v>
      </c>
      <c r="G37" s="68">
        <v>32</v>
      </c>
      <c r="H37" s="68">
        <v>16</v>
      </c>
      <c r="I37" s="68">
        <v>16</v>
      </c>
      <c r="J37" s="68">
        <v>2</v>
      </c>
      <c r="K37" s="68"/>
      <c r="L37" s="68"/>
      <c r="M37" s="68"/>
      <c r="N37" s="68"/>
      <c r="O37" s="16"/>
      <c r="P37" s="68" t="s">
        <v>21</v>
      </c>
      <c r="Q37" s="68" t="s">
        <v>786</v>
      </c>
    </row>
    <row r="38" spans="1:17" ht="15" customHeight="1" x14ac:dyDescent="0.2">
      <c r="A38" s="482"/>
      <c r="B38" s="482"/>
      <c r="C38" s="68">
        <v>5</v>
      </c>
      <c r="D38" s="69">
        <v>20331</v>
      </c>
      <c r="E38" s="76" t="s">
        <v>881</v>
      </c>
      <c r="F38" s="68">
        <v>4</v>
      </c>
      <c r="G38" s="68">
        <v>64</v>
      </c>
      <c r="H38" s="68">
        <v>0</v>
      </c>
      <c r="I38" s="68">
        <v>64</v>
      </c>
      <c r="J38" s="68"/>
      <c r="K38" s="68">
        <v>4</v>
      </c>
      <c r="L38" s="68"/>
      <c r="M38" s="68"/>
      <c r="N38" s="68"/>
      <c r="O38" s="16"/>
      <c r="P38" s="68" t="s">
        <v>21</v>
      </c>
      <c r="Q38" s="68" t="s">
        <v>786</v>
      </c>
    </row>
    <row r="39" spans="1:17" ht="15" customHeight="1" x14ac:dyDescent="0.2">
      <c r="A39" s="482"/>
      <c r="B39" s="482"/>
      <c r="C39" s="68">
        <v>6</v>
      </c>
      <c r="D39" s="69">
        <v>20332</v>
      </c>
      <c r="E39" s="76" t="s">
        <v>882</v>
      </c>
      <c r="F39" s="68">
        <v>4</v>
      </c>
      <c r="G39" s="68">
        <v>64</v>
      </c>
      <c r="H39" s="68">
        <v>48</v>
      </c>
      <c r="I39" s="68">
        <v>16</v>
      </c>
      <c r="J39" s="68"/>
      <c r="K39" s="68">
        <v>4</v>
      </c>
      <c r="L39" s="68"/>
      <c r="M39" s="68"/>
      <c r="N39" s="68"/>
      <c r="O39" s="16"/>
      <c r="P39" s="68" t="s">
        <v>16</v>
      </c>
      <c r="Q39" s="68" t="s">
        <v>786</v>
      </c>
    </row>
    <row r="40" spans="1:17" ht="15" customHeight="1" x14ac:dyDescent="0.2">
      <c r="A40" s="482"/>
      <c r="B40" s="482"/>
      <c r="C40" s="68">
        <v>7</v>
      </c>
      <c r="D40" s="69">
        <v>20333</v>
      </c>
      <c r="E40" s="76" t="s">
        <v>883</v>
      </c>
      <c r="F40" s="68">
        <v>4</v>
      </c>
      <c r="G40" s="68">
        <v>64</v>
      </c>
      <c r="H40" s="68">
        <v>48</v>
      </c>
      <c r="I40" s="68">
        <v>16</v>
      </c>
      <c r="J40" s="68"/>
      <c r="K40" s="68">
        <v>4</v>
      </c>
      <c r="L40" s="68"/>
      <c r="M40" s="68"/>
      <c r="N40" s="68"/>
      <c r="O40" s="16"/>
      <c r="P40" s="68" t="s">
        <v>16</v>
      </c>
      <c r="Q40" s="68" t="s">
        <v>786</v>
      </c>
    </row>
    <row r="41" spans="1:17" ht="15" customHeight="1" x14ac:dyDescent="0.2">
      <c r="A41" s="482"/>
      <c r="B41" s="482"/>
      <c r="C41" s="68">
        <v>8</v>
      </c>
      <c r="D41" s="69">
        <v>20334</v>
      </c>
      <c r="E41" s="76" t="s">
        <v>884</v>
      </c>
      <c r="F41" s="68">
        <v>4</v>
      </c>
      <c r="G41" s="68">
        <v>64</v>
      </c>
      <c r="H41" s="68">
        <v>32</v>
      </c>
      <c r="I41" s="68">
        <v>32</v>
      </c>
      <c r="J41" s="68"/>
      <c r="K41" s="68"/>
      <c r="L41" s="68">
        <v>4</v>
      </c>
      <c r="M41" s="68"/>
      <c r="N41" s="68"/>
      <c r="O41" s="16"/>
      <c r="P41" s="68" t="s">
        <v>21</v>
      </c>
      <c r="Q41" s="68" t="s">
        <v>786</v>
      </c>
    </row>
    <row r="42" spans="1:17" ht="15" customHeight="1" x14ac:dyDescent="0.2">
      <c r="A42" s="482"/>
      <c r="B42" s="482"/>
      <c r="C42" s="68">
        <v>9</v>
      </c>
      <c r="D42" s="69">
        <v>20335</v>
      </c>
      <c r="E42" s="76" t="s">
        <v>885</v>
      </c>
      <c r="F42" s="68">
        <v>4</v>
      </c>
      <c r="G42" s="68">
        <v>64</v>
      </c>
      <c r="H42" s="68">
        <v>32</v>
      </c>
      <c r="I42" s="68">
        <v>32</v>
      </c>
      <c r="J42" s="68"/>
      <c r="K42" s="68"/>
      <c r="L42" s="68">
        <v>4</v>
      </c>
      <c r="M42" s="68"/>
      <c r="N42" s="68"/>
      <c r="O42" s="16"/>
      <c r="P42" s="68" t="s">
        <v>21</v>
      </c>
      <c r="Q42" s="68" t="s">
        <v>786</v>
      </c>
    </row>
    <row r="43" spans="1:17" ht="15" customHeight="1" x14ac:dyDescent="0.2">
      <c r="A43" s="482"/>
      <c r="B43" s="482"/>
      <c r="C43" s="68">
        <v>10</v>
      </c>
      <c r="D43" s="69">
        <v>20336</v>
      </c>
      <c r="E43" s="76" t="s">
        <v>886</v>
      </c>
      <c r="F43" s="68">
        <v>4</v>
      </c>
      <c r="G43" s="68">
        <v>64</v>
      </c>
      <c r="H43" s="68">
        <v>32</v>
      </c>
      <c r="I43" s="68">
        <v>32</v>
      </c>
      <c r="J43" s="68"/>
      <c r="K43" s="68"/>
      <c r="L43" s="68"/>
      <c r="M43" s="68">
        <v>4</v>
      </c>
      <c r="N43" s="68"/>
      <c r="O43" s="16"/>
      <c r="P43" s="68" t="s">
        <v>21</v>
      </c>
      <c r="Q43" s="68" t="s">
        <v>786</v>
      </c>
    </row>
    <row r="44" spans="1:17" ht="15" customHeight="1" x14ac:dyDescent="0.2">
      <c r="A44" s="482"/>
      <c r="B44" s="482"/>
      <c r="C44" s="68">
        <v>11</v>
      </c>
      <c r="D44" s="69">
        <v>20337</v>
      </c>
      <c r="E44" s="76" t="s">
        <v>887</v>
      </c>
      <c r="F44" s="68">
        <v>1</v>
      </c>
      <c r="G44" s="68">
        <v>16</v>
      </c>
      <c r="H44" s="68">
        <v>16</v>
      </c>
      <c r="I44" s="68"/>
      <c r="J44" s="68"/>
      <c r="K44" s="68"/>
      <c r="L44" s="68"/>
      <c r="M44" s="70">
        <v>43869</v>
      </c>
      <c r="N44" s="68"/>
      <c r="O44" s="16"/>
      <c r="P44" s="68" t="s">
        <v>21</v>
      </c>
      <c r="Q44" s="68" t="s">
        <v>786</v>
      </c>
    </row>
    <row r="45" spans="1:17" ht="15" customHeight="1" x14ac:dyDescent="0.2">
      <c r="A45" s="482"/>
      <c r="B45" s="482"/>
      <c r="C45" s="479" t="s">
        <v>521</v>
      </c>
      <c r="D45" s="479"/>
      <c r="E45" s="479"/>
      <c r="F45" s="100">
        <v>33</v>
      </c>
      <c r="G45" s="100">
        <v>528</v>
      </c>
      <c r="H45" s="100">
        <v>288</v>
      </c>
      <c r="I45" s="100">
        <v>240</v>
      </c>
      <c r="J45" s="100">
        <v>8</v>
      </c>
      <c r="K45" s="100">
        <v>12</v>
      </c>
      <c r="L45" s="100">
        <v>8</v>
      </c>
      <c r="M45" s="100">
        <v>5</v>
      </c>
      <c r="N45" s="68"/>
      <c r="O45" s="16"/>
      <c r="P45" s="68"/>
      <c r="Q45" s="68"/>
    </row>
    <row r="46" spans="1:17" ht="15" customHeight="1" x14ac:dyDescent="0.2">
      <c r="A46" s="482" t="s">
        <v>816</v>
      </c>
      <c r="B46" s="482" t="s">
        <v>300</v>
      </c>
      <c r="C46" s="68">
        <v>1</v>
      </c>
      <c r="D46" s="68">
        <v>20338</v>
      </c>
      <c r="E46" s="76" t="s">
        <v>888</v>
      </c>
      <c r="F46" s="68">
        <v>1</v>
      </c>
      <c r="G46" s="68">
        <v>16</v>
      </c>
      <c r="H46" s="68"/>
      <c r="I46" s="68">
        <v>16</v>
      </c>
      <c r="J46" s="68"/>
      <c r="K46" s="70">
        <v>43869</v>
      </c>
      <c r="L46" s="68"/>
      <c r="M46" s="68"/>
      <c r="N46" s="68"/>
      <c r="O46" s="16"/>
      <c r="P46" s="68" t="s">
        <v>21</v>
      </c>
      <c r="Q46" s="68" t="s">
        <v>786</v>
      </c>
    </row>
    <row r="47" spans="1:17" ht="15" customHeight="1" x14ac:dyDescent="0.2">
      <c r="A47" s="482"/>
      <c r="B47" s="482"/>
      <c r="C47" s="68">
        <v>2</v>
      </c>
      <c r="D47" s="68">
        <v>20339</v>
      </c>
      <c r="E47" s="76" t="s">
        <v>889</v>
      </c>
      <c r="F47" s="68">
        <v>2</v>
      </c>
      <c r="G47" s="68">
        <v>32</v>
      </c>
      <c r="H47" s="68">
        <v>16</v>
      </c>
      <c r="I47" s="68">
        <v>16</v>
      </c>
      <c r="J47" s="68">
        <v>2</v>
      </c>
      <c r="K47" s="68"/>
      <c r="L47" s="68">
        <v>2</v>
      </c>
      <c r="M47" s="96"/>
      <c r="N47" s="96"/>
      <c r="O47" s="16"/>
      <c r="P47" s="68" t="s">
        <v>16</v>
      </c>
      <c r="Q47" s="68" t="s">
        <v>786</v>
      </c>
    </row>
    <row r="48" spans="1:17" ht="15" customHeight="1" x14ac:dyDescent="0.2">
      <c r="A48" s="482"/>
      <c r="B48" s="482"/>
      <c r="C48" s="68">
        <v>3</v>
      </c>
      <c r="D48" s="68">
        <v>20340</v>
      </c>
      <c r="E48" s="76" t="s">
        <v>890</v>
      </c>
      <c r="F48" s="68">
        <v>2</v>
      </c>
      <c r="G48" s="68">
        <v>32</v>
      </c>
      <c r="H48" s="68">
        <v>16</v>
      </c>
      <c r="I48" s="68">
        <v>16</v>
      </c>
      <c r="J48" s="68"/>
      <c r="K48" s="68"/>
      <c r="L48" s="68">
        <v>2</v>
      </c>
      <c r="M48" s="68"/>
      <c r="N48" s="68"/>
      <c r="O48" s="16"/>
      <c r="P48" s="68" t="s">
        <v>21</v>
      </c>
      <c r="Q48" s="68" t="s">
        <v>786</v>
      </c>
    </row>
    <row r="49" spans="1:17" ht="15" customHeight="1" x14ac:dyDescent="0.2">
      <c r="A49" s="482"/>
      <c r="B49" s="482"/>
      <c r="C49" s="68">
        <v>4</v>
      </c>
      <c r="D49" s="68">
        <v>20341</v>
      </c>
      <c r="E49" s="76" t="s">
        <v>891</v>
      </c>
      <c r="F49" s="68">
        <v>2</v>
      </c>
      <c r="G49" s="68">
        <v>32</v>
      </c>
      <c r="H49" s="68">
        <v>16</v>
      </c>
      <c r="I49" s="68">
        <v>16</v>
      </c>
      <c r="J49" s="68"/>
      <c r="K49" s="68"/>
      <c r="L49" s="68">
        <v>2</v>
      </c>
      <c r="M49" s="68"/>
      <c r="N49" s="68"/>
      <c r="O49" s="16"/>
      <c r="P49" s="68" t="s">
        <v>21</v>
      </c>
      <c r="Q49" s="68" t="s">
        <v>786</v>
      </c>
    </row>
    <row r="50" spans="1:17" ht="15" customHeight="1" x14ac:dyDescent="0.2">
      <c r="A50" s="482"/>
      <c r="B50" s="482"/>
      <c r="C50" s="68">
        <v>5</v>
      </c>
      <c r="D50" s="68">
        <v>20342</v>
      </c>
      <c r="E50" s="76" t="s">
        <v>892</v>
      </c>
      <c r="F50" s="68">
        <v>3</v>
      </c>
      <c r="G50" s="68">
        <v>48</v>
      </c>
      <c r="H50" s="68">
        <v>32</v>
      </c>
      <c r="I50" s="68">
        <v>16</v>
      </c>
      <c r="J50" s="68"/>
      <c r="K50" s="68"/>
      <c r="L50" s="68">
        <v>3</v>
      </c>
      <c r="M50" s="68"/>
      <c r="N50" s="68"/>
      <c r="O50" s="16"/>
      <c r="P50" s="68" t="s">
        <v>16</v>
      </c>
      <c r="Q50" s="68" t="s">
        <v>786</v>
      </c>
    </row>
    <row r="51" spans="1:17" ht="15" customHeight="1" x14ac:dyDescent="0.2">
      <c r="A51" s="482"/>
      <c r="B51" s="482"/>
      <c r="C51" s="68">
        <v>6</v>
      </c>
      <c r="D51" s="68">
        <v>20343</v>
      </c>
      <c r="E51" s="76" t="s">
        <v>893</v>
      </c>
      <c r="F51" s="68">
        <v>2</v>
      </c>
      <c r="G51" s="68">
        <v>32</v>
      </c>
      <c r="H51" s="68">
        <v>32</v>
      </c>
      <c r="I51" s="68"/>
      <c r="J51" s="68"/>
      <c r="K51" s="68"/>
      <c r="L51" s="68"/>
      <c r="M51" s="68">
        <v>2</v>
      </c>
      <c r="N51" s="68"/>
      <c r="O51" s="16"/>
      <c r="P51" s="68" t="s">
        <v>21</v>
      </c>
      <c r="Q51" s="68" t="s">
        <v>786</v>
      </c>
    </row>
    <row r="52" spans="1:17" ht="15" customHeight="1" x14ac:dyDescent="0.2">
      <c r="A52" s="482"/>
      <c r="B52" s="482"/>
      <c r="C52" s="68">
        <v>7</v>
      </c>
      <c r="D52" s="68">
        <v>20344</v>
      </c>
      <c r="E52" s="76" t="s">
        <v>894</v>
      </c>
      <c r="F52" s="68">
        <v>2</v>
      </c>
      <c r="G52" s="68">
        <v>32</v>
      </c>
      <c r="H52" s="68">
        <v>16</v>
      </c>
      <c r="I52" s="68">
        <v>16</v>
      </c>
      <c r="J52" s="68"/>
      <c r="K52" s="68"/>
      <c r="L52" s="68"/>
      <c r="M52" s="68">
        <v>2</v>
      </c>
      <c r="N52" s="68"/>
      <c r="O52" s="16"/>
      <c r="P52" s="68" t="s">
        <v>21</v>
      </c>
      <c r="Q52" s="68" t="s">
        <v>786</v>
      </c>
    </row>
    <row r="53" spans="1:17" ht="15" customHeight="1" x14ac:dyDescent="0.2">
      <c r="A53" s="482"/>
      <c r="B53" s="482"/>
      <c r="C53" s="68">
        <v>8</v>
      </c>
      <c r="D53" s="68">
        <v>20345</v>
      </c>
      <c r="E53" s="76" t="s">
        <v>895</v>
      </c>
      <c r="F53" s="96">
        <v>6</v>
      </c>
      <c r="G53" s="96">
        <v>96</v>
      </c>
      <c r="H53" s="96">
        <v>48</v>
      </c>
      <c r="I53" s="96">
        <v>48</v>
      </c>
      <c r="J53" s="96"/>
      <c r="K53" s="96"/>
      <c r="L53" s="96"/>
      <c r="M53" s="96">
        <v>6</v>
      </c>
      <c r="N53" s="68"/>
      <c r="O53" s="16"/>
      <c r="P53" s="68" t="s">
        <v>16</v>
      </c>
      <c r="Q53" s="68" t="s">
        <v>786</v>
      </c>
    </row>
    <row r="54" spans="1:17" ht="15" customHeight="1" x14ac:dyDescent="0.2">
      <c r="A54" s="482"/>
      <c r="B54" s="482"/>
      <c r="C54" s="479" t="s">
        <v>41</v>
      </c>
      <c r="D54" s="479"/>
      <c r="E54" s="479"/>
      <c r="F54" s="100">
        <v>20</v>
      </c>
      <c r="G54" s="100">
        <v>320</v>
      </c>
      <c r="H54" s="100">
        <v>176</v>
      </c>
      <c r="I54" s="100">
        <v>144</v>
      </c>
      <c r="J54" s="100">
        <v>2</v>
      </c>
      <c r="K54" s="100">
        <v>1</v>
      </c>
      <c r="L54" s="100">
        <v>9</v>
      </c>
      <c r="M54" s="100">
        <v>10</v>
      </c>
      <c r="N54" s="68"/>
      <c r="O54" s="16"/>
      <c r="P54" s="68"/>
      <c r="Q54" s="68"/>
    </row>
    <row r="55" spans="1:17" ht="15" customHeight="1" x14ac:dyDescent="0.2">
      <c r="A55" s="482"/>
      <c r="B55" s="482" t="s">
        <v>862</v>
      </c>
      <c r="C55" s="68">
        <v>1</v>
      </c>
      <c r="D55" s="68">
        <v>20356</v>
      </c>
      <c r="E55" s="76" t="s">
        <v>896</v>
      </c>
      <c r="F55" s="68">
        <v>1</v>
      </c>
      <c r="G55" s="68">
        <v>26</v>
      </c>
      <c r="H55" s="68"/>
      <c r="I55" s="68">
        <v>26</v>
      </c>
      <c r="J55" s="68"/>
      <c r="K55" s="68" t="s">
        <v>824</v>
      </c>
      <c r="L55" s="68"/>
      <c r="M55" s="68"/>
      <c r="N55" s="68"/>
      <c r="O55" s="16"/>
      <c r="P55" s="68" t="s">
        <v>897</v>
      </c>
      <c r="Q55" s="68" t="s">
        <v>786</v>
      </c>
    </row>
    <row r="56" spans="1:17" ht="15" customHeight="1" x14ac:dyDescent="0.2">
      <c r="A56" s="482"/>
      <c r="B56" s="482"/>
      <c r="C56" s="68">
        <v>2</v>
      </c>
      <c r="D56" s="68">
        <v>20357</v>
      </c>
      <c r="E56" s="76" t="s">
        <v>898</v>
      </c>
      <c r="F56" s="68">
        <v>1</v>
      </c>
      <c r="G56" s="68">
        <v>26</v>
      </c>
      <c r="H56" s="68"/>
      <c r="I56" s="68">
        <v>26</v>
      </c>
      <c r="J56" s="68"/>
      <c r="K56" s="68"/>
      <c r="L56" s="68"/>
      <c r="M56" s="68" t="s">
        <v>824</v>
      </c>
      <c r="N56" s="68"/>
      <c r="O56" s="68"/>
      <c r="P56" s="68" t="s">
        <v>899</v>
      </c>
      <c r="Q56" s="68" t="s">
        <v>792</v>
      </c>
    </row>
    <row r="57" spans="1:17" ht="15" customHeight="1" x14ac:dyDescent="0.2">
      <c r="A57" s="482"/>
      <c r="B57" s="482"/>
      <c r="C57" s="68">
        <v>3</v>
      </c>
      <c r="D57" s="68">
        <v>20358</v>
      </c>
      <c r="E57" s="76" t="s">
        <v>360</v>
      </c>
      <c r="F57" s="68">
        <v>18</v>
      </c>
      <c r="G57" s="68">
        <v>468</v>
      </c>
      <c r="H57" s="68"/>
      <c r="I57" s="68">
        <v>468</v>
      </c>
      <c r="J57" s="68"/>
      <c r="K57" s="68"/>
      <c r="L57" s="68"/>
      <c r="M57" s="68"/>
      <c r="N57" s="68" t="s">
        <v>86</v>
      </c>
      <c r="O57" s="68"/>
      <c r="P57" s="68" t="s">
        <v>899</v>
      </c>
      <c r="Q57" s="68" t="s">
        <v>792</v>
      </c>
    </row>
    <row r="58" spans="1:17" ht="15" customHeight="1" x14ac:dyDescent="0.2">
      <c r="A58" s="482"/>
      <c r="B58" s="482"/>
      <c r="C58" s="68">
        <v>4</v>
      </c>
      <c r="D58" s="68">
        <v>20359</v>
      </c>
      <c r="E58" s="76" t="s">
        <v>626</v>
      </c>
      <c r="F58" s="68">
        <v>16</v>
      </c>
      <c r="G58" s="68">
        <v>416</v>
      </c>
      <c r="H58" s="68"/>
      <c r="I58" s="68">
        <v>416</v>
      </c>
      <c r="J58" s="68"/>
      <c r="K58" s="68"/>
      <c r="L58" s="68"/>
      <c r="M58" s="68"/>
      <c r="N58" s="68"/>
      <c r="O58" s="68" t="s">
        <v>87</v>
      </c>
      <c r="P58" s="68" t="s">
        <v>899</v>
      </c>
      <c r="Q58" s="68" t="s">
        <v>792</v>
      </c>
    </row>
    <row r="59" spans="1:17" ht="15" customHeight="1" x14ac:dyDescent="0.2">
      <c r="A59" s="482"/>
      <c r="B59" s="482"/>
      <c r="C59" s="479" t="s">
        <v>41</v>
      </c>
      <c r="D59" s="479"/>
      <c r="E59" s="479"/>
      <c r="F59" s="67">
        <v>36</v>
      </c>
      <c r="G59" s="67">
        <v>936</v>
      </c>
      <c r="H59" s="67"/>
      <c r="I59" s="67"/>
      <c r="J59" s="67"/>
      <c r="K59" s="67"/>
      <c r="L59" s="67"/>
      <c r="M59" s="67"/>
      <c r="N59" s="67"/>
      <c r="O59" s="68"/>
      <c r="P59" s="68"/>
      <c r="Q59" s="68" t="s">
        <v>786</v>
      </c>
    </row>
    <row r="60" spans="1:17" ht="15" customHeight="1" x14ac:dyDescent="0.2">
      <c r="A60" s="482"/>
      <c r="B60" s="479" t="s">
        <v>521</v>
      </c>
      <c r="C60" s="479"/>
      <c r="D60" s="479"/>
      <c r="E60" s="479"/>
      <c r="F60" s="67">
        <v>56</v>
      </c>
      <c r="G60" s="67">
        <v>1256</v>
      </c>
      <c r="H60" s="67">
        <v>176</v>
      </c>
      <c r="I60" s="67">
        <v>144</v>
      </c>
      <c r="J60" s="67">
        <v>2</v>
      </c>
      <c r="K60" s="67">
        <v>1</v>
      </c>
      <c r="L60" s="67">
        <v>9</v>
      </c>
      <c r="M60" s="67">
        <v>10</v>
      </c>
      <c r="N60" s="67"/>
      <c r="O60" s="68"/>
      <c r="P60" s="68"/>
      <c r="Q60" s="68" t="s">
        <v>786</v>
      </c>
    </row>
    <row r="61" spans="1:17" ht="15" customHeight="1" x14ac:dyDescent="0.2">
      <c r="A61" s="482" t="s">
        <v>828</v>
      </c>
      <c r="B61" s="482" t="s">
        <v>900</v>
      </c>
      <c r="C61" s="68">
        <v>1</v>
      </c>
      <c r="D61" s="68">
        <v>20346</v>
      </c>
      <c r="E61" s="68" t="s">
        <v>901</v>
      </c>
      <c r="F61" s="68">
        <v>2</v>
      </c>
      <c r="G61" s="68">
        <v>32</v>
      </c>
      <c r="H61" s="68"/>
      <c r="I61" s="68">
        <v>32</v>
      </c>
      <c r="J61" s="68"/>
      <c r="K61" s="68">
        <v>2</v>
      </c>
      <c r="L61" s="68"/>
      <c r="M61" s="68"/>
      <c r="N61" s="68"/>
      <c r="O61" s="16"/>
      <c r="P61" s="68" t="s">
        <v>16</v>
      </c>
      <c r="Q61" s="68" t="s">
        <v>786</v>
      </c>
    </row>
    <row r="62" spans="1:17" ht="15" customHeight="1" x14ac:dyDescent="0.2">
      <c r="A62" s="482"/>
      <c r="B62" s="482"/>
      <c r="C62" s="68">
        <v>2</v>
      </c>
      <c r="D62" s="68">
        <v>20347</v>
      </c>
      <c r="E62" s="68" t="s">
        <v>902</v>
      </c>
      <c r="F62" s="68">
        <v>2</v>
      </c>
      <c r="G62" s="68">
        <v>32</v>
      </c>
      <c r="H62" s="68">
        <v>8</v>
      </c>
      <c r="I62" s="68">
        <v>24</v>
      </c>
      <c r="J62" s="68"/>
      <c r="K62" s="68"/>
      <c r="L62" s="68">
        <v>2</v>
      </c>
      <c r="M62" s="68"/>
      <c r="N62" s="68"/>
      <c r="O62" s="16"/>
      <c r="P62" s="68" t="s">
        <v>21</v>
      </c>
      <c r="Q62" s="68" t="s">
        <v>786</v>
      </c>
    </row>
    <row r="63" spans="1:17" ht="15" customHeight="1" x14ac:dyDescent="0.2">
      <c r="A63" s="482"/>
      <c r="B63" s="482"/>
      <c r="C63" s="68">
        <v>3</v>
      </c>
      <c r="D63" s="68">
        <v>20348</v>
      </c>
      <c r="E63" s="68" t="s">
        <v>903</v>
      </c>
      <c r="F63" s="68">
        <v>2</v>
      </c>
      <c r="G63" s="68">
        <v>32</v>
      </c>
      <c r="H63" s="68">
        <v>32</v>
      </c>
      <c r="I63" s="68"/>
      <c r="J63" s="68"/>
      <c r="K63" s="68"/>
      <c r="L63" s="68"/>
      <c r="M63" s="68">
        <v>2</v>
      </c>
      <c r="N63" s="68"/>
      <c r="O63" s="16"/>
      <c r="P63" s="68" t="s">
        <v>16</v>
      </c>
      <c r="Q63" s="68" t="s">
        <v>786</v>
      </c>
    </row>
    <row r="64" spans="1:17" ht="15" customHeight="1" x14ac:dyDescent="0.2">
      <c r="A64" s="482"/>
      <c r="B64" s="482"/>
      <c r="C64" s="479" t="s">
        <v>41</v>
      </c>
      <c r="D64" s="479"/>
      <c r="E64" s="479"/>
      <c r="F64" s="67">
        <v>6</v>
      </c>
      <c r="G64" s="67">
        <v>96</v>
      </c>
      <c r="H64" s="67">
        <v>40</v>
      </c>
      <c r="I64" s="67">
        <v>56</v>
      </c>
      <c r="J64" s="68"/>
      <c r="K64" s="68">
        <v>2</v>
      </c>
      <c r="L64" s="68">
        <v>2</v>
      </c>
      <c r="M64" s="68">
        <v>2</v>
      </c>
      <c r="N64" s="68"/>
      <c r="O64" s="16"/>
      <c r="P64" s="68"/>
      <c r="Q64" s="68"/>
    </row>
    <row r="65" spans="1:17" ht="15" customHeight="1" x14ac:dyDescent="0.2">
      <c r="A65" s="482"/>
      <c r="B65" s="482" t="s">
        <v>904</v>
      </c>
      <c r="C65" s="68">
        <v>1</v>
      </c>
      <c r="D65" s="68">
        <v>20349</v>
      </c>
      <c r="E65" s="68" t="s">
        <v>905</v>
      </c>
      <c r="F65" s="68">
        <v>2</v>
      </c>
      <c r="G65" s="68">
        <v>32</v>
      </c>
      <c r="H65" s="68">
        <v>32</v>
      </c>
      <c r="I65" s="68"/>
      <c r="J65" s="68"/>
      <c r="K65" s="68">
        <v>2</v>
      </c>
      <c r="L65" s="68"/>
      <c r="M65" s="68"/>
      <c r="N65" s="68"/>
      <c r="O65" s="16"/>
      <c r="P65" s="68" t="s">
        <v>16</v>
      </c>
      <c r="Q65" s="68" t="s">
        <v>786</v>
      </c>
    </row>
    <row r="66" spans="1:17" ht="15" customHeight="1" x14ac:dyDescent="0.2">
      <c r="A66" s="482"/>
      <c r="B66" s="482"/>
      <c r="C66" s="68">
        <v>2</v>
      </c>
      <c r="D66" s="68">
        <v>20350</v>
      </c>
      <c r="E66" s="68" t="s">
        <v>906</v>
      </c>
      <c r="F66" s="68">
        <v>2</v>
      </c>
      <c r="G66" s="68">
        <v>32</v>
      </c>
      <c r="H66" s="68">
        <v>16</v>
      </c>
      <c r="I66" s="68">
        <v>16</v>
      </c>
      <c r="J66" s="68"/>
      <c r="K66" s="68"/>
      <c r="L66" s="68">
        <v>2</v>
      </c>
      <c r="M66" s="68"/>
      <c r="N66" s="68"/>
      <c r="O66" s="16"/>
      <c r="P66" s="68" t="s">
        <v>21</v>
      </c>
      <c r="Q66" s="68" t="s">
        <v>786</v>
      </c>
    </row>
    <row r="67" spans="1:17" ht="15" customHeight="1" x14ac:dyDescent="0.2">
      <c r="A67" s="482"/>
      <c r="B67" s="482"/>
      <c r="C67" s="68">
        <v>3</v>
      </c>
      <c r="D67" s="68">
        <v>20351</v>
      </c>
      <c r="E67" s="68" t="s">
        <v>907</v>
      </c>
      <c r="F67" s="68">
        <v>2</v>
      </c>
      <c r="G67" s="68">
        <v>32</v>
      </c>
      <c r="H67" s="68">
        <v>32</v>
      </c>
      <c r="I67" s="68"/>
      <c r="J67" s="68"/>
      <c r="K67" s="68"/>
      <c r="L67" s="68"/>
      <c r="M67" s="68">
        <v>2</v>
      </c>
      <c r="N67" s="68"/>
      <c r="O67" s="16"/>
      <c r="P67" s="68" t="s">
        <v>21</v>
      </c>
      <c r="Q67" s="68" t="s">
        <v>786</v>
      </c>
    </row>
    <row r="68" spans="1:17" ht="15" customHeight="1" x14ac:dyDescent="0.2">
      <c r="A68" s="482"/>
      <c r="B68" s="482"/>
      <c r="C68" s="479" t="s">
        <v>41</v>
      </c>
      <c r="D68" s="479"/>
      <c r="E68" s="479"/>
      <c r="F68" s="67">
        <v>6</v>
      </c>
      <c r="G68" s="67">
        <v>96</v>
      </c>
      <c r="H68" s="67">
        <v>80</v>
      </c>
      <c r="I68" s="68">
        <v>16</v>
      </c>
      <c r="J68" s="68"/>
      <c r="K68" s="68">
        <v>2</v>
      </c>
      <c r="L68" s="68">
        <v>2</v>
      </c>
      <c r="M68" s="68">
        <v>2</v>
      </c>
      <c r="N68" s="68"/>
      <c r="O68" s="16"/>
      <c r="P68" s="96"/>
      <c r="Q68" s="96"/>
    </row>
    <row r="69" spans="1:17" ht="15" customHeight="1" x14ac:dyDescent="0.2">
      <c r="A69" s="482"/>
      <c r="B69" s="482" t="s">
        <v>908</v>
      </c>
      <c r="C69" s="68">
        <v>1</v>
      </c>
      <c r="D69" s="68">
        <v>20352</v>
      </c>
      <c r="E69" s="68" t="s">
        <v>909</v>
      </c>
      <c r="F69" s="68">
        <v>1</v>
      </c>
      <c r="G69" s="68">
        <v>16</v>
      </c>
      <c r="H69" s="68">
        <v>16</v>
      </c>
      <c r="I69" s="68"/>
      <c r="J69" s="68"/>
      <c r="K69" s="68">
        <v>1</v>
      </c>
      <c r="L69" s="68"/>
      <c r="M69" s="68"/>
      <c r="N69" s="68"/>
      <c r="O69" s="16"/>
      <c r="P69" s="68" t="s">
        <v>21</v>
      </c>
      <c r="Q69" s="68" t="s">
        <v>786</v>
      </c>
    </row>
    <row r="70" spans="1:17" ht="15" customHeight="1" x14ac:dyDescent="0.2">
      <c r="A70" s="482"/>
      <c r="B70" s="482"/>
      <c r="C70" s="68">
        <v>2</v>
      </c>
      <c r="D70" s="68">
        <v>20353</v>
      </c>
      <c r="E70" s="68" t="s">
        <v>910</v>
      </c>
      <c r="F70" s="68">
        <v>1</v>
      </c>
      <c r="G70" s="68">
        <v>16</v>
      </c>
      <c r="H70" s="68">
        <v>16</v>
      </c>
      <c r="I70" s="68"/>
      <c r="J70" s="68"/>
      <c r="K70" s="68">
        <v>1</v>
      </c>
      <c r="L70" s="68"/>
      <c r="M70" s="68"/>
      <c r="N70" s="68"/>
      <c r="O70" s="16"/>
      <c r="P70" s="68" t="s">
        <v>21</v>
      </c>
      <c r="Q70" s="68" t="s">
        <v>786</v>
      </c>
    </row>
    <row r="71" spans="1:17" ht="15" customHeight="1" x14ac:dyDescent="0.2">
      <c r="A71" s="482"/>
      <c r="B71" s="482"/>
      <c r="C71" s="68">
        <v>3</v>
      </c>
      <c r="D71" s="68">
        <v>20354</v>
      </c>
      <c r="E71" s="68" t="s">
        <v>911</v>
      </c>
      <c r="F71" s="68">
        <v>2</v>
      </c>
      <c r="G71" s="68">
        <v>32</v>
      </c>
      <c r="H71" s="68">
        <v>16</v>
      </c>
      <c r="I71" s="68">
        <v>16</v>
      </c>
      <c r="J71" s="68"/>
      <c r="K71" s="68"/>
      <c r="L71" s="68">
        <v>2</v>
      </c>
      <c r="M71" s="68"/>
      <c r="N71" s="68"/>
      <c r="O71" s="16"/>
      <c r="P71" s="68" t="s">
        <v>21</v>
      </c>
      <c r="Q71" s="68" t="s">
        <v>786</v>
      </c>
    </row>
    <row r="72" spans="1:17" ht="15" customHeight="1" x14ac:dyDescent="0.2">
      <c r="A72" s="482"/>
      <c r="B72" s="482"/>
      <c r="C72" s="68">
        <v>4</v>
      </c>
      <c r="D72" s="68">
        <v>20355</v>
      </c>
      <c r="E72" s="68" t="s">
        <v>912</v>
      </c>
      <c r="F72" s="68">
        <v>2</v>
      </c>
      <c r="G72" s="68">
        <v>32</v>
      </c>
      <c r="H72" s="68"/>
      <c r="I72" s="68"/>
      <c r="J72" s="68"/>
      <c r="K72" s="68"/>
      <c r="L72" s="68"/>
      <c r="M72" s="68">
        <v>2</v>
      </c>
      <c r="N72" s="68"/>
      <c r="O72" s="68"/>
      <c r="P72" s="68" t="s">
        <v>877</v>
      </c>
      <c r="Q72" s="68" t="s">
        <v>786</v>
      </c>
    </row>
    <row r="73" spans="1:17" ht="15" customHeight="1" x14ac:dyDescent="0.2">
      <c r="A73" s="482"/>
      <c r="B73" s="482"/>
      <c r="C73" s="479" t="s">
        <v>41</v>
      </c>
      <c r="D73" s="479"/>
      <c r="E73" s="479"/>
      <c r="F73" s="67">
        <v>6</v>
      </c>
      <c r="G73" s="67">
        <v>96</v>
      </c>
      <c r="H73" s="67">
        <v>80</v>
      </c>
      <c r="I73" s="67">
        <v>16</v>
      </c>
      <c r="J73" s="68"/>
      <c r="K73" s="68">
        <v>2</v>
      </c>
      <c r="L73" s="68">
        <v>2</v>
      </c>
      <c r="M73" s="68">
        <v>2</v>
      </c>
      <c r="N73" s="68"/>
      <c r="O73" s="68"/>
      <c r="P73" s="96"/>
      <c r="Q73" s="87"/>
    </row>
    <row r="74" spans="1:17" x14ac:dyDescent="0.2">
      <c r="A74" s="479" t="s">
        <v>831</v>
      </c>
      <c r="B74" s="479"/>
      <c r="C74" s="479"/>
      <c r="D74" s="479"/>
      <c r="E74" s="479"/>
      <c r="F74" s="67">
        <v>134</v>
      </c>
      <c r="G74" s="67">
        <v>2598</v>
      </c>
      <c r="H74" s="67">
        <v>846</v>
      </c>
      <c r="I74" s="67">
        <v>816</v>
      </c>
      <c r="J74" s="67">
        <v>22</v>
      </c>
      <c r="K74" s="67">
        <v>22</v>
      </c>
      <c r="L74" s="67">
        <v>22</v>
      </c>
      <c r="M74" s="67">
        <v>22</v>
      </c>
      <c r="N74" s="67">
        <v>26</v>
      </c>
      <c r="O74" s="67">
        <v>26</v>
      </c>
      <c r="P74" s="96"/>
      <c r="Q74" s="87"/>
    </row>
  </sheetData>
  <mergeCells count="49">
    <mergeCell ref="A74:E74"/>
    <mergeCell ref="J12:O12"/>
    <mergeCell ref="A1:Q1"/>
    <mergeCell ref="D2:D4"/>
    <mergeCell ref="E2:E4"/>
    <mergeCell ref="P2:P4"/>
    <mergeCell ref="A5:A24"/>
    <mergeCell ref="C68:E68"/>
    <mergeCell ref="B69:B73"/>
    <mergeCell ref="C73:E73"/>
    <mergeCell ref="B60:E60"/>
    <mergeCell ref="A61:A73"/>
    <mergeCell ref="B61:B64"/>
    <mergeCell ref="C64:E64"/>
    <mergeCell ref="B65:B68"/>
    <mergeCell ref="B55:B59"/>
    <mergeCell ref="A33:E33"/>
    <mergeCell ref="N29:O29"/>
    <mergeCell ref="A26:A32"/>
    <mergeCell ref="B26:B31"/>
    <mergeCell ref="C59:E59"/>
    <mergeCell ref="C54:E54"/>
    <mergeCell ref="C45:E45"/>
    <mergeCell ref="A46:A60"/>
    <mergeCell ref="B46:B54"/>
    <mergeCell ref="A34:A45"/>
    <mergeCell ref="B34:B45"/>
    <mergeCell ref="A25:E25"/>
    <mergeCell ref="I20:I23"/>
    <mergeCell ref="J20:O23"/>
    <mergeCell ref="G20:G23"/>
    <mergeCell ref="B32:E32"/>
    <mergeCell ref="N17:O18"/>
    <mergeCell ref="J19:O19"/>
    <mergeCell ref="C13:E13"/>
    <mergeCell ref="B14:Q14"/>
    <mergeCell ref="B15:B24"/>
    <mergeCell ref="B5:B13"/>
    <mergeCell ref="C24:E24"/>
    <mergeCell ref="Q2:Q4"/>
    <mergeCell ref="G3:G4"/>
    <mergeCell ref="H3:H4"/>
    <mergeCell ref="I3:I4"/>
    <mergeCell ref="A2:A4"/>
    <mergeCell ref="B2:B4"/>
    <mergeCell ref="C2:C4"/>
    <mergeCell ref="F2:F4"/>
    <mergeCell ref="G2:I2"/>
    <mergeCell ref="J2:O2"/>
  </mergeCells>
  <phoneticPr fontId="4"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2175-8E2C-499A-8AF2-41454AD05873}">
  <dimension ref="A1:Q60"/>
  <sheetViews>
    <sheetView workbookViewId="0">
      <pane xSplit="2" ySplit="4" topLeftCell="C32" activePane="bottomRight" state="frozen"/>
      <selection pane="topRight" activeCell="C1" sqref="C1"/>
      <selection pane="bottomLeft" activeCell="A5" sqref="A5"/>
      <selection pane="bottomRight" activeCell="C5" sqref="A5:XFD5"/>
    </sheetView>
  </sheetViews>
  <sheetFormatPr defaultRowHeight="14.25" x14ac:dyDescent="0.2"/>
  <cols>
    <col min="3" max="3" width="4.75" style="2" customWidth="1"/>
    <col min="4" max="4" width="7.625" style="2" customWidth="1"/>
    <col min="5" max="5" width="31.5" customWidth="1"/>
    <col min="6" max="6" width="4.625" style="3" customWidth="1"/>
    <col min="7" max="9" width="5.625" style="3" customWidth="1"/>
    <col min="10" max="15" width="6.5" style="3" customWidth="1"/>
    <col min="16" max="16" width="5" style="3" customWidth="1"/>
    <col min="17" max="17" width="10.25" style="3" customWidth="1"/>
  </cols>
  <sheetData>
    <row r="1" spans="1:17" ht="35.25" customHeight="1" x14ac:dyDescent="0.2">
      <c r="A1" s="456" t="s">
        <v>913</v>
      </c>
      <c r="B1" s="457"/>
      <c r="C1" s="457"/>
      <c r="D1" s="457"/>
      <c r="E1" s="457"/>
      <c r="F1" s="457"/>
      <c r="G1" s="457"/>
      <c r="H1" s="457"/>
      <c r="I1" s="457"/>
      <c r="J1" s="457"/>
      <c r="K1" s="457"/>
      <c r="L1" s="457"/>
      <c r="M1" s="457"/>
      <c r="N1" s="457"/>
      <c r="O1" s="457"/>
      <c r="P1" s="457"/>
      <c r="Q1" s="458"/>
    </row>
    <row r="2" spans="1:17" ht="18" customHeight="1" x14ac:dyDescent="0.2">
      <c r="A2" s="357" t="s">
        <v>778</v>
      </c>
      <c r="B2" s="357" t="s">
        <v>81</v>
      </c>
      <c r="C2" s="357" t="s">
        <v>82</v>
      </c>
      <c r="D2" s="354" t="s">
        <v>181</v>
      </c>
      <c r="E2" s="354" t="s">
        <v>182</v>
      </c>
      <c r="F2" s="357" t="s">
        <v>3</v>
      </c>
      <c r="G2" s="357" t="s">
        <v>779</v>
      </c>
      <c r="H2" s="357"/>
      <c r="I2" s="357"/>
      <c r="J2" s="357" t="s">
        <v>780</v>
      </c>
      <c r="K2" s="357"/>
      <c r="L2" s="357"/>
      <c r="M2" s="357"/>
      <c r="N2" s="357"/>
      <c r="O2" s="357"/>
      <c r="P2" s="354" t="s">
        <v>868</v>
      </c>
      <c r="Q2" s="357" t="s">
        <v>782</v>
      </c>
    </row>
    <row r="3" spans="1:17" x14ac:dyDescent="0.2">
      <c r="A3" s="357"/>
      <c r="B3" s="357"/>
      <c r="C3" s="357"/>
      <c r="D3" s="355"/>
      <c r="E3" s="355"/>
      <c r="F3" s="357"/>
      <c r="G3" s="357" t="s">
        <v>91</v>
      </c>
      <c r="H3" s="357" t="s">
        <v>10</v>
      </c>
      <c r="I3" s="357" t="s">
        <v>11</v>
      </c>
      <c r="J3" s="81" t="s">
        <v>4</v>
      </c>
      <c r="K3" s="81" t="s">
        <v>5</v>
      </c>
      <c r="L3" s="81" t="s">
        <v>6</v>
      </c>
      <c r="M3" s="81" t="s">
        <v>7</v>
      </c>
      <c r="N3" s="81" t="s">
        <v>8</v>
      </c>
      <c r="O3" s="81" t="s">
        <v>9</v>
      </c>
      <c r="P3" s="355"/>
      <c r="Q3" s="357"/>
    </row>
    <row r="4" spans="1:17" x14ac:dyDescent="0.2">
      <c r="A4" s="357"/>
      <c r="B4" s="357"/>
      <c r="C4" s="357"/>
      <c r="D4" s="356"/>
      <c r="E4" s="356"/>
      <c r="F4" s="357"/>
      <c r="G4" s="357"/>
      <c r="H4" s="357"/>
      <c r="I4" s="357"/>
      <c r="J4" s="81" t="s">
        <v>87</v>
      </c>
      <c r="K4" s="81" t="s">
        <v>86</v>
      </c>
      <c r="L4" s="81" t="s">
        <v>86</v>
      </c>
      <c r="M4" s="81" t="s">
        <v>86</v>
      </c>
      <c r="N4" s="81" t="s">
        <v>86</v>
      </c>
      <c r="O4" s="81" t="s">
        <v>87</v>
      </c>
      <c r="P4" s="356"/>
      <c r="Q4" s="357"/>
    </row>
    <row r="5" spans="1:17" x14ac:dyDescent="0.2">
      <c r="A5" s="491" t="s">
        <v>783</v>
      </c>
      <c r="B5" s="357" t="s">
        <v>784</v>
      </c>
      <c r="C5" s="81">
        <v>1</v>
      </c>
      <c r="D5" s="101">
        <v>51003</v>
      </c>
      <c r="E5" s="89" t="s">
        <v>785</v>
      </c>
      <c r="F5" s="81">
        <v>2</v>
      </c>
      <c r="G5" s="81">
        <v>36</v>
      </c>
      <c r="H5" s="81">
        <v>36</v>
      </c>
      <c r="I5" s="81"/>
      <c r="J5" s="81">
        <v>2</v>
      </c>
      <c r="K5" s="81"/>
      <c r="L5" s="81"/>
      <c r="M5" s="81"/>
      <c r="N5" s="101"/>
      <c r="O5" s="101"/>
      <c r="P5" s="81" t="s">
        <v>21</v>
      </c>
      <c r="Q5" s="81" t="s">
        <v>786</v>
      </c>
    </row>
    <row r="6" spans="1:17" x14ac:dyDescent="0.2">
      <c r="A6" s="491"/>
      <c r="B6" s="357"/>
      <c r="C6" s="101">
        <v>2</v>
      </c>
      <c r="D6" s="101">
        <v>51022</v>
      </c>
      <c r="E6" s="89" t="s">
        <v>226</v>
      </c>
      <c r="F6" s="81">
        <v>2</v>
      </c>
      <c r="G6" s="81">
        <v>112</v>
      </c>
      <c r="H6" s="81"/>
      <c r="I6" s="81">
        <v>112</v>
      </c>
      <c r="J6" s="81" t="s">
        <v>787</v>
      </c>
      <c r="K6" s="81"/>
      <c r="L6" s="81"/>
      <c r="M6" s="81"/>
      <c r="N6" s="101"/>
      <c r="O6" s="101"/>
      <c r="P6" s="81" t="s">
        <v>21</v>
      </c>
      <c r="Q6" s="81" t="s">
        <v>786</v>
      </c>
    </row>
    <row r="7" spans="1:17" x14ac:dyDescent="0.2">
      <c r="A7" s="491"/>
      <c r="B7" s="357"/>
      <c r="C7" s="101">
        <v>3</v>
      </c>
      <c r="D7" s="101">
        <v>51024</v>
      </c>
      <c r="E7" s="89" t="s">
        <v>13</v>
      </c>
      <c r="F7" s="81">
        <v>3</v>
      </c>
      <c r="G7" s="81">
        <v>48</v>
      </c>
      <c r="H7" s="81">
        <v>32</v>
      </c>
      <c r="I7" s="81">
        <v>16</v>
      </c>
      <c r="J7" s="101">
        <v>3</v>
      </c>
      <c r="K7" s="81"/>
      <c r="L7" s="81"/>
      <c r="M7" s="81"/>
      <c r="N7" s="101"/>
      <c r="O7" s="101"/>
      <c r="P7" s="81" t="s">
        <v>16</v>
      </c>
      <c r="Q7" s="81" t="s">
        <v>786</v>
      </c>
    </row>
    <row r="8" spans="1:17" x14ac:dyDescent="0.2">
      <c r="A8" s="491"/>
      <c r="B8" s="357"/>
      <c r="C8" s="101">
        <v>4</v>
      </c>
      <c r="D8" s="101">
        <v>51025</v>
      </c>
      <c r="E8" s="89" t="s">
        <v>103</v>
      </c>
      <c r="F8" s="81">
        <v>4</v>
      </c>
      <c r="G8" s="81">
        <v>64</v>
      </c>
      <c r="H8" s="81">
        <v>48</v>
      </c>
      <c r="I8" s="81">
        <v>16</v>
      </c>
      <c r="J8" s="101"/>
      <c r="K8" s="101">
        <v>4</v>
      </c>
      <c r="L8" s="101"/>
      <c r="M8" s="101"/>
      <c r="N8" s="101"/>
      <c r="O8" s="101"/>
      <c r="P8" s="81" t="s">
        <v>16</v>
      </c>
      <c r="Q8" s="81" t="s">
        <v>786</v>
      </c>
    </row>
    <row r="9" spans="1:17" x14ac:dyDescent="0.2">
      <c r="A9" s="491"/>
      <c r="B9" s="357"/>
      <c r="C9" s="101">
        <v>5</v>
      </c>
      <c r="D9" s="101">
        <v>51008</v>
      </c>
      <c r="E9" s="89" t="s">
        <v>20</v>
      </c>
      <c r="F9" s="81">
        <v>1</v>
      </c>
      <c r="G9" s="81">
        <v>16</v>
      </c>
      <c r="H9" s="81">
        <v>12</v>
      </c>
      <c r="I9" s="81">
        <v>4</v>
      </c>
      <c r="J9" s="103">
        <v>43863</v>
      </c>
      <c r="K9" s="103">
        <v>43863</v>
      </c>
      <c r="L9" s="103">
        <v>43863</v>
      </c>
      <c r="M9" s="103">
        <v>43863</v>
      </c>
      <c r="N9" s="101"/>
      <c r="O9" s="101"/>
      <c r="P9" s="81" t="s">
        <v>21</v>
      </c>
      <c r="Q9" s="81" t="s">
        <v>786</v>
      </c>
    </row>
    <row r="10" spans="1:17" x14ac:dyDescent="0.2">
      <c r="A10" s="491"/>
      <c r="B10" s="357"/>
      <c r="C10" s="101">
        <v>6</v>
      </c>
      <c r="D10" s="101">
        <v>51013</v>
      </c>
      <c r="E10" s="89" t="s">
        <v>916</v>
      </c>
      <c r="F10" s="81">
        <v>2</v>
      </c>
      <c r="G10" s="81">
        <v>32</v>
      </c>
      <c r="H10" s="81">
        <v>2</v>
      </c>
      <c r="I10" s="81">
        <v>30</v>
      </c>
      <c r="J10" s="81">
        <v>2</v>
      </c>
      <c r="K10" s="101"/>
      <c r="L10" s="101"/>
      <c r="M10" s="101"/>
      <c r="N10" s="101"/>
      <c r="O10" s="101"/>
      <c r="P10" s="81" t="s">
        <v>21</v>
      </c>
      <c r="Q10" s="81" t="s">
        <v>786</v>
      </c>
    </row>
    <row r="11" spans="1:17" x14ac:dyDescent="0.2">
      <c r="A11" s="491"/>
      <c r="B11" s="357"/>
      <c r="C11" s="101">
        <v>7</v>
      </c>
      <c r="D11" s="101">
        <v>51014</v>
      </c>
      <c r="E11" s="89" t="s">
        <v>917</v>
      </c>
      <c r="F11" s="101">
        <v>2</v>
      </c>
      <c r="G11" s="101">
        <v>32</v>
      </c>
      <c r="H11" s="101">
        <v>2</v>
      </c>
      <c r="I11" s="101">
        <v>30</v>
      </c>
      <c r="J11" s="101"/>
      <c r="K11" s="101">
        <v>2</v>
      </c>
      <c r="L11" s="101"/>
      <c r="M11" s="101"/>
      <c r="N11" s="101"/>
      <c r="O11" s="101"/>
      <c r="P11" s="81" t="s">
        <v>21</v>
      </c>
      <c r="Q11" s="81" t="s">
        <v>786</v>
      </c>
    </row>
    <row r="12" spans="1:17" x14ac:dyDescent="0.2">
      <c r="A12" s="491"/>
      <c r="B12" s="357"/>
      <c r="C12" s="101">
        <v>8</v>
      </c>
      <c r="D12" s="101">
        <v>51016</v>
      </c>
      <c r="E12" s="89" t="s">
        <v>598</v>
      </c>
      <c r="F12" s="81">
        <v>2</v>
      </c>
      <c r="G12" s="81">
        <v>32</v>
      </c>
      <c r="H12" s="81">
        <v>20</v>
      </c>
      <c r="I12" s="81">
        <v>12</v>
      </c>
      <c r="J12" s="82">
        <v>43869</v>
      </c>
      <c r="K12" s="104"/>
      <c r="L12" s="104"/>
      <c r="M12" s="104"/>
      <c r="N12" s="101"/>
      <c r="O12" s="101"/>
      <c r="P12" s="81" t="s">
        <v>21</v>
      </c>
      <c r="Q12" s="81" t="s">
        <v>786</v>
      </c>
    </row>
    <row r="13" spans="1:17" x14ac:dyDescent="0.2">
      <c r="A13" s="491"/>
      <c r="B13" s="357"/>
      <c r="C13" s="101">
        <v>9</v>
      </c>
      <c r="D13" s="101">
        <v>51023</v>
      </c>
      <c r="E13" s="89" t="s">
        <v>790</v>
      </c>
      <c r="F13" s="101">
        <v>2</v>
      </c>
      <c r="G13" s="101">
        <v>32</v>
      </c>
      <c r="H13" s="101">
        <v>0</v>
      </c>
      <c r="I13" s="101">
        <v>32</v>
      </c>
      <c r="J13" s="357" t="s">
        <v>791</v>
      </c>
      <c r="K13" s="357"/>
      <c r="L13" s="357"/>
      <c r="M13" s="357"/>
      <c r="N13" s="357"/>
      <c r="O13" s="101"/>
      <c r="P13" s="81"/>
      <c r="Q13" s="81" t="s">
        <v>792</v>
      </c>
    </row>
    <row r="14" spans="1:17" x14ac:dyDescent="0.2">
      <c r="A14" s="491"/>
      <c r="B14" s="357"/>
      <c r="C14" s="357" t="s">
        <v>41</v>
      </c>
      <c r="D14" s="357"/>
      <c r="E14" s="357"/>
      <c r="F14" s="68">
        <v>20</v>
      </c>
      <c r="G14" s="68">
        <v>404</v>
      </c>
      <c r="H14" s="68">
        <v>152</v>
      </c>
      <c r="I14" s="68">
        <v>252</v>
      </c>
      <c r="J14" s="81">
        <v>6</v>
      </c>
      <c r="K14" s="81">
        <v>6</v>
      </c>
      <c r="L14" s="81"/>
      <c r="M14" s="81"/>
      <c r="N14" s="101"/>
      <c r="O14" s="101"/>
      <c r="P14" s="81"/>
      <c r="Q14" s="81"/>
    </row>
    <row r="15" spans="1:17" x14ac:dyDescent="0.2">
      <c r="A15" s="491"/>
      <c r="B15" s="492" t="s">
        <v>841</v>
      </c>
      <c r="C15" s="492"/>
      <c r="D15" s="492"/>
      <c r="E15" s="492"/>
      <c r="F15" s="492"/>
      <c r="G15" s="492"/>
      <c r="H15" s="492"/>
      <c r="I15" s="492"/>
      <c r="J15" s="492"/>
      <c r="K15" s="492"/>
      <c r="L15" s="492"/>
      <c r="M15" s="492"/>
      <c r="N15" s="492"/>
      <c r="O15" s="492"/>
      <c r="P15" s="492"/>
      <c r="Q15" s="492"/>
    </row>
    <row r="16" spans="1:17" x14ac:dyDescent="0.2">
      <c r="A16" s="491"/>
      <c r="B16" s="492" t="s">
        <v>794</v>
      </c>
      <c r="C16" s="101">
        <v>1</v>
      </c>
      <c r="D16" s="68">
        <v>50109</v>
      </c>
      <c r="E16" s="89" t="s">
        <v>914</v>
      </c>
      <c r="F16" s="81">
        <v>2</v>
      </c>
      <c r="G16" s="81">
        <v>32</v>
      </c>
      <c r="H16" s="81"/>
      <c r="I16" s="81"/>
      <c r="J16" s="81"/>
      <c r="K16" s="81"/>
      <c r="L16" s="81"/>
      <c r="M16" s="82">
        <v>43877</v>
      </c>
      <c r="N16" s="101"/>
      <c r="O16" s="101"/>
      <c r="P16" s="81"/>
      <c r="Q16" s="81" t="s">
        <v>786</v>
      </c>
    </row>
    <row r="17" spans="1:17" x14ac:dyDescent="0.2">
      <c r="A17" s="491"/>
      <c r="B17" s="492"/>
      <c r="C17" s="101">
        <v>2</v>
      </c>
      <c r="D17" s="68">
        <v>40358</v>
      </c>
      <c r="E17" s="89" t="s">
        <v>915</v>
      </c>
      <c r="F17" s="81">
        <v>2</v>
      </c>
      <c r="G17" s="81">
        <v>32</v>
      </c>
      <c r="H17" s="81"/>
      <c r="I17" s="81">
        <v>32</v>
      </c>
      <c r="J17" s="81"/>
      <c r="K17" s="81"/>
      <c r="L17" s="82">
        <v>43877</v>
      </c>
      <c r="M17" s="81"/>
      <c r="N17" s="101"/>
      <c r="O17" s="101"/>
      <c r="P17" s="81"/>
      <c r="Q17" s="81" t="s">
        <v>786</v>
      </c>
    </row>
    <row r="18" spans="1:17" x14ac:dyDescent="0.2">
      <c r="A18" s="491"/>
      <c r="B18" s="492"/>
      <c r="C18" s="101">
        <v>3</v>
      </c>
      <c r="D18" s="101"/>
      <c r="E18" s="89" t="s">
        <v>798</v>
      </c>
      <c r="F18" s="81">
        <v>2</v>
      </c>
      <c r="G18" s="81">
        <v>32</v>
      </c>
      <c r="H18" s="81"/>
      <c r="I18" s="81">
        <v>32</v>
      </c>
      <c r="J18" s="81"/>
      <c r="K18" s="81"/>
      <c r="L18" s="82">
        <v>43877</v>
      </c>
      <c r="M18" s="81"/>
      <c r="N18" s="101"/>
      <c r="O18" s="101"/>
      <c r="P18" s="81"/>
      <c r="Q18" s="81" t="s">
        <v>786</v>
      </c>
    </row>
    <row r="19" spans="1:17" x14ac:dyDescent="0.2">
      <c r="A19" s="491"/>
      <c r="B19" s="492"/>
      <c r="C19" s="101">
        <v>4</v>
      </c>
      <c r="D19" s="81"/>
      <c r="E19" s="89" t="s">
        <v>799</v>
      </c>
      <c r="F19" s="81">
        <v>3</v>
      </c>
      <c r="G19" s="81">
        <v>48</v>
      </c>
      <c r="H19" s="81"/>
      <c r="I19" s="81">
        <v>48</v>
      </c>
      <c r="J19" s="357" t="s">
        <v>844</v>
      </c>
      <c r="K19" s="357"/>
      <c r="L19" s="357"/>
      <c r="M19" s="357"/>
      <c r="N19" s="357"/>
      <c r="O19" s="357"/>
      <c r="P19" s="81"/>
      <c r="Q19" s="81" t="s">
        <v>792</v>
      </c>
    </row>
    <row r="20" spans="1:17" x14ac:dyDescent="0.2">
      <c r="A20" s="491"/>
      <c r="B20" s="492"/>
      <c r="C20" s="101">
        <v>5</v>
      </c>
      <c r="D20" s="81"/>
      <c r="E20" s="89" t="s">
        <v>801</v>
      </c>
      <c r="F20" s="81">
        <v>1</v>
      </c>
      <c r="G20" s="357">
        <v>32</v>
      </c>
      <c r="H20" s="81"/>
      <c r="I20" s="357">
        <v>32</v>
      </c>
      <c r="J20" s="357" t="s">
        <v>833</v>
      </c>
      <c r="K20" s="357"/>
      <c r="L20" s="357"/>
      <c r="M20" s="357"/>
      <c r="N20" s="357"/>
      <c r="O20" s="357"/>
      <c r="P20" s="81"/>
      <c r="Q20" s="81" t="s">
        <v>792</v>
      </c>
    </row>
    <row r="21" spans="1:17" x14ac:dyDescent="0.2">
      <c r="A21" s="491"/>
      <c r="B21" s="492"/>
      <c r="C21" s="101">
        <v>6</v>
      </c>
      <c r="D21" s="81"/>
      <c r="E21" s="89" t="s">
        <v>802</v>
      </c>
      <c r="F21" s="81">
        <v>1</v>
      </c>
      <c r="G21" s="357"/>
      <c r="H21" s="81"/>
      <c r="I21" s="357"/>
      <c r="J21" s="357"/>
      <c r="K21" s="357"/>
      <c r="L21" s="357"/>
      <c r="M21" s="357"/>
      <c r="N21" s="357"/>
      <c r="O21" s="357"/>
      <c r="P21" s="81"/>
      <c r="Q21" s="81" t="s">
        <v>792</v>
      </c>
    </row>
    <row r="22" spans="1:17" x14ac:dyDescent="0.2">
      <c r="A22" s="491"/>
      <c r="B22" s="492"/>
      <c r="C22" s="101">
        <v>7</v>
      </c>
      <c r="D22" s="81"/>
      <c r="E22" s="89" t="s">
        <v>803</v>
      </c>
      <c r="F22" s="81">
        <v>2</v>
      </c>
      <c r="G22" s="357"/>
      <c r="H22" s="81"/>
      <c r="I22" s="357"/>
      <c r="J22" s="357"/>
      <c r="K22" s="357"/>
      <c r="L22" s="357"/>
      <c r="M22" s="357"/>
      <c r="N22" s="357"/>
      <c r="O22" s="357"/>
      <c r="P22" s="81"/>
      <c r="Q22" s="81" t="s">
        <v>792</v>
      </c>
    </row>
    <row r="23" spans="1:17" x14ac:dyDescent="0.2">
      <c r="A23" s="491"/>
      <c r="B23" s="492"/>
      <c r="C23" s="101">
        <v>8</v>
      </c>
      <c r="D23" s="81"/>
      <c r="E23" s="89" t="s">
        <v>804</v>
      </c>
      <c r="F23" s="81">
        <v>2</v>
      </c>
      <c r="G23" s="357"/>
      <c r="H23" s="81"/>
      <c r="I23" s="357"/>
      <c r="J23" s="357"/>
      <c r="K23" s="357"/>
      <c r="L23" s="357"/>
      <c r="M23" s="357"/>
      <c r="N23" s="357"/>
      <c r="O23" s="357"/>
      <c r="P23" s="81"/>
      <c r="Q23" s="81" t="s">
        <v>792</v>
      </c>
    </row>
    <row r="24" spans="1:17" x14ac:dyDescent="0.2">
      <c r="A24" s="491"/>
      <c r="B24" s="492"/>
      <c r="C24" s="357" t="s">
        <v>41</v>
      </c>
      <c r="D24" s="357"/>
      <c r="E24" s="357"/>
      <c r="F24" s="81">
        <v>11</v>
      </c>
      <c r="G24" s="81">
        <v>176</v>
      </c>
      <c r="H24" s="81">
        <v>152</v>
      </c>
      <c r="I24" s="81">
        <v>112</v>
      </c>
      <c r="J24" s="81"/>
      <c r="K24" s="357"/>
      <c r="L24" s="357"/>
      <c r="M24" s="81"/>
      <c r="N24" s="81"/>
      <c r="O24" s="81"/>
      <c r="P24" s="81"/>
      <c r="Q24" s="81"/>
    </row>
    <row r="25" spans="1:17" x14ac:dyDescent="0.2">
      <c r="A25" s="357" t="s">
        <v>521</v>
      </c>
      <c r="B25" s="357"/>
      <c r="C25" s="357"/>
      <c r="D25" s="357"/>
      <c r="E25" s="357"/>
      <c r="F25" s="81">
        <v>31</v>
      </c>
      <c r="G25" s="81">
        <v>580</v>
      </c>
      <c r="H25" s="81">
        <v>152</v>
      </c>
      <c r="I25" s="81">
        <v>364</v>
      </c>
      <c r="J25" s="81">
        <v>6</v>
      </c>
      <c r="K25" s="81">
        <v>6</v>
      </c>
      <c r="L25" s="81">
        <v>4</v>
      </c>
      <c r="M25" s="81">
        <v>2</v>
      </c>
      <c r="N25" s="81"/>
      <c r="O25" s="81"/>
      <c r="P25" s="81"/>
      <c r="Q25" s="81"/>
    </row>
    <row r="26" spans="1:17" x14ac:dyDescent="0.2">
      <c r="A26" s="492" t="s">
        <v>805</v>
      </c>
      <c r="B26" s="492" t="s">
        <v>784</v>
      </c>
      <c r="C26" s="101">
        <v>1</v>
      </c>
      <c r="D26" s="81">
        <v>50222</v>
      </c>
      <c r="E26" s="89" t="s">
        <v>806</v>
      </c>
      <c r="F26" s="81">
        <v>2</v>
      </c>
      <c r="G26" s="81">
        <v>32</v>
      </c>
      <c r="H26" s="81">
        <v>28</v>
      </c>
      <c r="I26" s="81">
        <v>4</v>
      </c>
      <c r="J26" s="81">
        <v>2</v>
      </c>
      <c r="K26" s="81"/>
      <c r="L26" s="81"/>
      <c r="M26" s="81"/>
      <c r="N26" s="101"/>
      <c r="O26" s="101"/>
      <c r="P26" s="81" t="s">
        <v>16</v>
      </c>
      <c r="Q26" s="81" t="s">
        <v>786</v>
      </c>
    </row>
    <row r="27" spans="1:17" x14ac:dyDescent="0.2">
      <c r="A27" s="492"/>
      <c r="B27" s="492"/>
      <c r="C27" s="101">
        <v>2</v>
      </c>
      <c r="D27" s="81">
        <v>50217</v>
      </c>
      <c r="E27" s="89" t="s">
        <v>807</v>
      </c>
      <c r="F27" s="81">
        <v>2</v>
      </c>
      <c r="G27" s="81">
        <v>32</v>
      </c>
      <c r="H27" s="81">
        <v>26</v>
      </c>
      <c r="I27" s="81">
        <v>6</v>
      </c>
      <c r="J27" s="81"/>
      <c r="K27" s="81">
        <v>2</v>
      </c>
      <c r="L27" s="81"/>
      <c r="M27" s="81"/>
      <c r="N27" s="101"/>
      <c r="O27" s="101"/>
      <c r="P27" s="81" t="s">
        <v>16</v>
      </c>
      <c r="Q27" s="81" t="s">
        <v>786</v>
      </c>
    </row>
    <row r="28" spans="1:17" x14ac:dyDescent="0.2">
      <c r="A28" s="492"/>
      <c r="B28" s="492"/>
      <c r="C28" s="101">
        <v>3</v>
      </c>
      <c r="D28" s="81">
        <v>50107</v>
      </c>
      <c r="E28" s="89" t="s">
        <v>574</v>
      </c>
      <c r="F28" s="81">
        <v>4</v>
      </c>
      <c r="G28" s="81">
        <v>64</v>
      </c>
      <c r="H28" s="81">
        <v>32</v>
      </c>
      <c r="I28" s="81">
        <v>32</v>
      </c>
      <c r="J28" s="104"/>
      <c r="K28" s="81">
        <v>4</v>
      </c>
      <c r="L28" s="81"/>
      <c r="M28" s="81"/>
      <c r="N28" s="81"/>
      <c r="O28" s="81"/>
      <c r="P28" s="81" t="s">
        <v>16</v>
      </c>
      <c r="Q28" s="81" t="s">
        <v>786</v>
      </c>
    </row>
    <row r="29" spans="1:17" x14ac:dyDescent="0.2">
      <c r="A29" s="492"/>
      <c r="B29" s="492"/>
      <c r="C29" s="101">
        <v>4</v>
      </c>
      <c r="D29" s="81">
        <v>51017</v>
      </c>
      <c r="E29" s="89" t="s">
        <v>835</v>
      </c>
      <c r="F29" s="81">
        <v>1</v>
      </c>
      <c r="G29" s="81">
        <v>16</v>
      </c>
      <c r="H29" s="81">
        <v>14</v>
      </c>
      <c r="I29" s="81">
        <v>2</v>
      </c>
      <c r="J29" s="82">
        <v>43869</v>
      </c>
      <c r="K29" s="357"/>
      <c r="L29" s="357"/>
      <c r="M29" s="81"/>
      <c r="N29" s="357" t="s">
        <v>808</v>
      </c>
      <c r="O29" s="357"/>
      <c r="P29" s="81" t="s">
        <v>16</v>
      </c>
      <c r="Q29" s="81" t="s">
        <v>786</v>
      </c>
    </row>
    <row r="30" spans="1:17" x14ac:dyDescent="0.2">
      <c r="A30" s="492"/>
      <c r="B30" s="492"/>
      <c r="C30" s="101">
        <v>5</v>
      </c>
      <c r="D30" s="81">
        <v>51018</v>
      </c>
      <c r="E30" s="89" t="s">
        <v>809</v>
      </c>
      <c r="F30" s="81">
        <v>1</v>
      </c>
      <c r="G30" s="81">
        <v>22</v>
      </c>
      <c r="H30" s="81">
        <v>20</v>
      </c>
      <c r="I30" s="81">
        <v>2</v>
      </c>
      <c r="J30" s="81"/>
      <c r="K30" s="81"/>
      <c r="L30" s="81"/>
      <c r="M30" s="82">
        <v>43872</v>
      </c>
      <c r="N30" s="101"/>
      <c r="O30" s="101"/>
      <c r="P30" s="81" t="s">
        <v>16</v>
      </c>
      <c r="Q30" s="81" t="s">
        <v>786</v>
      </c>
    </row>
    <row r="31" spans="1:17" x14ac:dyDescent="0.2">
      <c r="A31" s="492"/>
      <c r="B31" s="492"/>
      <c r="C31" s="101">
        <v>6</v>
      </c>
      <c r="D31" s="81">
        <v>52009</v>
      </c>
      <c r="E31" s="89" t="s">
        <v>810</v>
      </c>
      <c r="F31" s="81">
        <v>1</v>
      </c>
      <c r="G31" s="101">
        <v>20</v>
      </c>
      <c r="H31" s="101">
        <v>14</v>
      </c>
      <c r="I31" s="101">
        <v>6</v>
      </c>
      <c r="J31" s="101"/>
      <c r="K31" s="81"/>
      <c r="L31" s="82">
        <v>43871</v>
      </c>
      <c r="M31" s="81"/>
      <c r="N31" s="81"/>
      <c r="O31" s="101"/>
      <c r="P31" s="81" t="s">
        <v>21</v>
      </c>
      <c r="Q31" s="81" t="s">
        <v>786</v>
      </c>
    </row>
    <row r="32" spans="1:17" x14ac:dyDescent="0.2">
      <c r="A32" s="492"/>
      <c r="B32" s="357" t="s">
        <v>41</v>
      </c>
      <c r="C32" s="357"/>
      <c r="D32" s="357"/>
      <c r="E32" s="357"/>
      <c r="F32" s="81">
        <v>11</v>
      </c>
      <c r="G32" s="81">
        <v>186</v>
      </c>
      <c r="H32" s="81">
        <v>134</v>
      </c>
      <c r="I32" s="81">
        <v>52</v>
      </c>
      <c r="J32" s="101">
        <v>3</v>
      </c>
      <c r="K32" s="101">
        <v>6</v>
      </c>
      <c r="L32" s="101">
        <v>1</v>
      </c>
      <c r="M32" s="101">
        <v>1</v>
      </c>
      <c r="N32" s="101"/>
      <c r="O32" s="101"/>
      <c r="P32" s="81"/>
      <c r="Q32" s="81"/>
    </row>
    <row r="33" spans="1:17" x14ac:dyDescent="0.2">
      <c r="A33" s="357" t="s">
        <v>521</v>
      </c>
      <c r="B33" s="357"/>
      <c r="C33" s="357"/>
      <c r="D33" s="357"/>
      <c r="E33" s="357"/>
      <c r="F33" s="81">
        <v>11</v>
      </c>
      <c r="G33" s="81">
        <v>186</v>
      </c>
      <c r="H33" s="81">
        <v>134</v>
      </c>
      <c r="I33" s="81">
        <v>52</v>
      </c>
      <c r="J33" s="101">
        <v>3</v>
      </c>
      <c r="K33" s="101">
        <v>6</v>
      </c>
      <c r="L33" s="101">
        <v>1</v>
      </c>
      <c r="M33" s="101">
        <v>1</v>
      </c>
      <c r="N33" s="101"/>
      <c r="O33" s="101"/>
      <c r="P33" s="81"/>
      <c r="Q33" s="81"/>
    </row>
    <row r="34" spans="1:17" s="44" customFormat="1" x14ac:dyDescent="0.2">
      <c r="A34" s="354" t="s">
        <v>936</v>
      </c>
      <c r="B34" s="354" t="s">
        <v>937</v>
      </c>
      <c r="C34" s="81">
        <v>1</v>
      </c>
      <c r="D34" s="68">
        <v>10149</v>
      </c>
      <c r="E34" s="109" t="s">
        <v>935</v>
      </c>
      <c r="F34" s="81">
        <v>4</v>
      </c>
      <c r="G34" s="81">
        <v>64</v>
      </c>
      <c r="H34" s="48">
        <v>10</v>
      </c>
      <c r="I34" s="48">
        <v>54</v>
      </c>
      <c r="J34" s="82">
        <v>43937</v>
      </c>
      <c r="K34" s="81"/>
      <c r="L34" s="81"/>
      <c r="M34" s="81"/>
      <c r="N34" s="108"/>
      <c r="O34" s="108"/>
      <c r="P34" s="81" t="s">
        <v>21</v>
      </c>
      <c r="Q34" s="81" t="s">
        <v>786</v>
      </c>
    </row>
    <row r="35" spans="1:17" x14ac:dyDescent="0.2">
      <c r="A35" s="355"/>
      <c r="B35" s="355"/>
      <c r="C35" s="81">
        <v>2</v>
      </c>
      <c r="D35" s="68">
        <v>40461</v>
      </c>
      <c r="E35" s="109" t="s">
        <v>918</v>
      </c>
      <c r="F35" s="81">
        <v>4</v>
      </c>
      <c r="G35" s="81">
        <v>64</v>
      </c>
      <c r="H35" s="81">
        <v>16</v>
      </c>
      <c r="I35" s="81">
        <v>48</v>
      </c>
      <c r="J35" s="82">
        <v>43937</v>
      </c>
      <c r="K35" s="81"/>
      <c r="L35" s="81"/>
      <c r="M35" s="81"/>
      <c r="N35" s="108"/>
      <c r="O35" s="108"/>
      <c r="P35" s="81" t="s">
        <v>21</v>
      </c>
      <c r="Q35" s="81" t="s">
        <v>786</v>
      </c>
    </row>
    <row r="36" spans="1:17" x14ac:dyDescent="0.2">
      <c r="A36" s="355"/>
      <c r="B36" s="355"/>
      <c r="C36" s="81">
        <v>3</v>
      </c>
      <c r="D36" s="68">
        <v>40462</v>
      </c>
      <c r="E36" s="109" t="s">
        <v>919</v>
      </c>
      <c r="F36" s="81">
        <v>4</v>
      </c>
      <c r="G36" s="81">
        <v>64</v>
      </c>
      <c r="H36" s="81">
        <v>32</v>
      </c>
      <c r="I36" s="81">
        <v>32</v>
      </c>
      <c r="J36" s="82">
        <v>43937</v>
      </c>
      <c r="K36" s="81"/>
      <c r="L36" s="81"/>
      <c r="M36" s="81"/>
      <c r="N36" s="108"/>
      <c r="O36" s="108"/>
      <c r="P36" s="81" t="s">
        <v>21</v>
      </c>
      <c r="Q36" s="81" t="s">
        <v>786</v>
      </c>
    </row>
    <row r="37" spans="1:17" x14ac:dyDescent="0.2">
      <c r="A37" s="355"/>
      <c r="B37" s="355"/>
      <c r="C37" s="81">
        <v>4</v>
      </c>
      <c r="D37" s="68">
        <v>91131</v>
      </c>
      <c r="E37" s="76" t="s">
        <v>920</v>
      </c>
      <c r="F37" s="81">
        <v>4</v>
      </c>
      <c r="G37" s="81">
        <v>64</v>
      </c>
      <c r="H37" s="81">
        <v>16</v>
      </c>
      <c r="I37" s="81">
        <v>48</v>
      </c>
      <c r="J37" s="82">
        <v>43937</v>
      </c>
      <c r="K37" s="81"/>
      <c r="L37" s="81"/>
      <c r="M37" s="81"/>
      <c r="N37" s="108"/>
      <c r="O37" s="108"/>
      <c r="P37" s="81" t="s">
        <v>21</v>
      </c>
      <c r="Q37" s="81" t="s">
        <v>786</v>
      </c>
    </row>
    <row r="38" spans="1:17" x14ac:dyDescent="0.2">
      <c r="A38" s="355"/>
      <c r="B38" s="355"/>
      <c r="C38" s="81">
        <v>5</v>
      </c>
      <c r="D38" s="68">
        <v>40356</v>
      </c>
      <c r="E38" s="89" t="s">
        <v>921</v>
      </c>
      <c r="F38" s="81">
        <v>4</v>
      </c>
      <c r="G38" s="81">
        <v>64</v>
      </c>
      <c r="H38" s="81">
        <v>16</v>
      </c>
      <c r="I38" s="81">
        <v>48</v>
      </c>
      <c r="J38" s="81"/>
      <c r="K38" s="82">
        <v>43937</v>
      </c>
      <c r="L38" s="81"/>
      <c r="M38" s="81"/>
      <c r="N38" s="108"/>
      <c r="O38" s="108"/>
      <c r="P38" s="81" t="s">
        <v>21</v>
      </c>
      <c r="Q38" s="81" t="s">
        <v>786</v>
      </c>
    </row>
    <row r="39" spans="1:17" ht="15" customHeight="1" x14ac:dyDescent="0.2">
      <c r="A39" s="355"/>
      <c r="B39" s="355"/>
      <c r="C39" s="81">
        <v>6</v>
      </c>
      <c r="D39" s="68">
        <v>30395</v>
      </c>
      <c r="E39" s="76" t="s">
        <v>922</v>
      </c>
      <c r="F39" s="68">
        <v>4</v>
      </c>
      <c r="G39" s="68">
        <v>64</v>
      </c>
      <c r="H39" s="68">
        <v>16</v>
      </c>
      <c r="I39" s="68">
        <v>48</v>
      </c>
      <c r="J39" s="68"/>
      <c r="K39" s="70">
        <v>43937</v>
      </c>
      <c r="L39" s="68"/>
      <c r="M39" s="68"/>
      <c r="N39" s="108"/>
      <c r="O39" s="108"/>
      <c r="P39" s="81" t="s">
        <v>21</v>
      </c>
      <c r="Q39" s="81" t="s">
        <v>786</v>
      </c>
    </row>
    <row r="40" spans="1:17" ht="15" customHeight="1" x14ac:dyDescent="0.2">
      <c r="A40" s="355"/>
      <c r="B40" s="355"/>
      <c r="C40" s="81">
        <v>7</v>
      </c>
      <c r="D40" s="68">
        <v>30397</v>
      </c>
      <c r="E40" s="76" t="s">
        <v>923</v>
      </c>
      <c r="F40" s="68">
        <v>3</v>
      </c>
      <c r="G40" s="68">
        <v>48</v>
      </c>
      <c r="H40" s="68">
        <v>16</v>
      </c>
      <c r="I40" s="68">
        <v>32</v>
      </c>
      <c r="J40" s="68"/>
      <c r="K40" s="68"/>
      <c r="L40" s="70">
        <v>43906</v>
      </c>
      <c r="M40" s="68"/>
      <c r="N40" s="108"/>
      <c r="O40" s="108"/>
      <c r="P40" s="81" t="s">
        <v>21</v>
      </c>
      <c r="Q40" s="81" t="s">
        <v>786</v>
      </c>
    </row>
    <row r="41" spans="1:17" x14ac:dyDescent="0.2">
      <c r="A41" s="355"/>
      <c r="B41" s="356"/>
      <c r="C41" s="81">
        <v>8</v>
      </c>
      <c r="D41" s="68">
        <v>30679</v>
      </c>
      <c r="E41" s="89" t="s">
        <v>924</v>
      </c>
      <c r="F41" s="81">
        <v>2</v>
      </c>
      <c r="G41" s="81">
        <v>32</v>
      </c>
      <c r="H41" s="81">
        <v>10</v>
      </c>
      <c r="I41" s="81">
        <v>22</v>
      </c>
      <c r="J41" s="81"/>
      <c r="K41" s="81"/>
      <c r="L41" s="82">
        <v>43877</v>
      </c>
      <c r="M41" s="81"/>
      <c r="N41" s="108"/>
      <c r="O41" s="108"/>
      <c r="P41" s="81" t="s">
        <v>21</v>
      </c>
      <c r="Q41" s="81" t="s">
        <v>786</v>
      </c>
    </row>
    <row r="42" spans="1:17" x14ac:dyDescent="0.2">
      <c r="A42" s="356"/>
      <c r="B42" s="10"/>
      <c r="C42" s="493" t="s">
        <v>41</v>
      </c>
      <c r="D42" s="493"/>
      <c r="E42" s="493"/>
      <c r="F42" s="81">
        <v>29</v>
      </c>
      <c r="G42" s="81">
        <v>464</v>
      </c>
      <c r="H42" s="81">
        <v>132</v>
      </c>
      <c r="I42" s="81">
        <v>332</v>
      </c>
      <c r="J42" s="81">
        <v>16</v>
      </c>
      <c r="K42" s="81">
        <v>8</v>
      </c>
      <c r="L42" s="81">
        <v>5</v>
      </c>
      <c r="M42" s="81"/>
      <c r="N42" s="108"/>
      <c r="O42" s="108"/>
      <c r="P42" s="81"/>
      <c r="Q42" s="81"/>
    </row>
    <row r="43" spans="1:17" x14ac:dyDescent="0.2">
      <c r="A43" s="357" t="s">
        <v>816</v>
      </c>
      <c r="B43" s="357" t="s">
        <v>300</v>
      </c>
      <c r="C43" s="81">
        <v>1</v>
      </c>
      <c r="D43" s="68">
        <v>30315</v>
      </c>
      <c r="E43" s="76" t="s">
        <v>925</v>
      </c>
      <c r="F43" s="81">
        <v>4</v>
      </c>
      <c r="G43" s="81">
        <v>64</v>
      </c>
      <c r="H43" s="81">
        <v>24</v>
      </c>
      <c r="I43" s="81">
        <v>40</v>
      </c>
      <c r="J43" s="81"/>
      <c r="K43" s="82">
        <v>43937</v>
      </c>
      <c r="L43" s="81"/>
      <c r="M43" s="81"/>
      <c r="N43" s="108"/>
      <c r="O43" s="108"/>
      <c r="P43" s="81" t="s">
        <v>21</v>
      </c>
      <c r="Q43" s="81"/>
    </row>
    <row r="44" spans="1:17" x14ac:dyDescent="0.2">
      <c r="A44" s="357"/>
      <c r="B44" s="357"/>
      <c r="C44" s="81">
        <v>2</v>
      </c>
      <c r="D44" s="68">
        <v>91129</v>
      </c>
      <c r="E44" s="76" t="s">
        <v>926</v>
      </c>
      <c r="F44" s="81">
        <v>4</v>
      </c>
      <c r="G44" s="81">
        <v>64</v>
      </c>
      <c r="H44" s="81">
        <v>32</v>
      </c>
      <c r="I44" s="81">
        <v>32</v>
      </c>
      <c r="J44" s="81"/>
      <c r="K44" s="81"/>
      <c r="L44" s="82">
        <v>43937</v>
      </c>
      <c r="M44" s="81"/>
      <c r="N44" s="108"/>
      <c r="O44" s="108"/>
      <c r="P44" s="81" t="s">
        <v>21</v>
      </c>
      <c r="Q44" s="81"/>
    </row>
    <row r="45" spans="1:17" x14ac:dyDescent="0.2">
      <c r="A45" s="357"/>
      <c r="B45" s="357"/>
      <c r="C45" s="81">
        <v>3</v>
      </c>
      <c r="D45" s="68">
        <v>30396</v>
      </c>
      <c r="E45" s="76" t="s">
        <v>927</v>
      </c>
      <c r="F45" s="81">
        <v>4</v>
      </c>
      <c r="G45" s="81">
        <v>64</v>
      </c>
      <c r="H45" s="81">
        <v>16</v>
      </c>
      <c r="I45" s="81">
        <v>48</v>
      </c>
      <c r="J45" s="81"/>
      <c r="K45" s="82">
        <v>43937</v>
      </c>
      <c r="L45" s="81"/>
      <c r="M45" s="81"/>
      <c r="N45" s="108"/>
      <c r="O45" s="108"/>
      <c r="P45" s="81" t="s">
        <v>21</v>
      </c>
      <c r="Q45" s="81"/>
    </row>
    <row r="46" spans="1:17" x14ac:dyDescent="0.2">
      <c r="A46" s="357"/>
      <c r="B46" s="357"/>
      <c r="C46" s="81">
        <v>4</v>
      </c>
      <c r="D46" s="68">
        <v>91002</v>
      </c>
      <c r="E46" s="76" t="s">
        <v>928</v>
      </c>
      <c r="F46" s="81">
        <v>4</v>
      </c>
      <c r="G46" s="81">
        <v>64</v>
      </c>
      <c r="H46" s="81">
        <v>16</v>
      </c>
      <c r="I46" s="81">
        <v>48</v>
      </c>
      <c r="J46" s="81"/>
      <c r="K46" s="81"/>
      <c r="L46" s="81"/>
      <c r="M46" s="82">
        <v>43937</v>
      </c>
      <c r="N46" s="108"/>
      <c r="O46" s="108"/>
      <c r="P46" s="81" t="s">
        <v>21</v>
      </c>
      <c r="Q46" s="81"/>
    </row>
    <row r="47" spans="1:17" x14ac:dyDescent="0.2">
      <c r="A47" s="357"/>
      <c r="B47" s="357"/>
      <c r="C47" s="81">
        <v>5</v>
      </c>
      <c r="D47" s="106">
        <v>91003</v>
      </c>
      <c r="E47" s="76" t="s">
        <v>311</v>
      </c>
      <c r="F47" s="81">
        <v>3</v>
      </c>
      <c r="G47" s="81">
        <v>48</v>
      </c>
      <c r="H47" s="81">
        <v>18</v>
      </c>
      <c r="I47" s="81">
        <v>30</v>
      </c>
      <c r="J47" s="81"/>
      <c r="K47" s="81"/>
      <c r="L47" s="82">
        <v>43906</v>
      </c>
      <c r="M47" s="81"/>
      <c r="N47" s="108"/>
      <c r="O47" s="108"/>
      <c r="P47" s="81" t="s">
        <v>21</v>
      </c>
      <c r="Q47" s="81"/>
    </row>
    <row r="48" spans="1:17" x14ac:dyDescent="0.2">
      <c r="A48" s="357"/>
      <c r="B48" s="357"/>
      <c r="C48" s="81">
        <v>6</v>
      </c>
      <c r="D48" s="68">
        <v>91133</v>
      </c>
      <c r="E48" s="76" t="s">
        <v>929</v>
      </c>
      <c r="F48" s="81">
        <v>6</v>
      </c>
      <c r="G48" s="81">
        <v>96</v>
      </c>
      <c r="H48" s="81">
        <v>32</v>
      </c>
      <c r="I48" s="81">
        <v>64</v>
      </c>
      <c r="J48" s="81"/>
      <c r="K48" s="81"/>
      <c r="L48" s="81"/>
      <c r="M48" s="82">
        <v>43998</v>
      </c>
      <c r="N48" s="108"/>
      <c r="O48" s="108"/>
      <c r="P48" s="81" t="s">
        <v>21</v>
      </c>
      <c r="Q48" s="81"/>
    </row>
    <row r="49" spans="1:17" x14ac:dyDescent="0.2">
      <c r="A49" s="357"/>
      <c r="B49" s="357"/>
      <c r="C49" s="81">
        <v>7</v>
      </c>
      <c r="D49" s="68">
        <v>30394</v>
      </c>
      <c r="E49" s="76" t="s">
        <v>930</v>
      </c>
      <c r="F49" s="81">
        <v>4</v>
      </c>
      <c r="G49" s="81">
        <v>64</v>
      </c>
      <c r="H49" s="81">
        <v>16</v>
      </c>
      <c r="I49" s="81">
        <v>48</v>
      </c>
      <c r="J49" s="81"/>
      <c r="K49" s="81"/>
      <c r="L49" s="82">
        <v>43937</v>
      </c>
      <c r="M49" s="81"/>
      <c r="N49" s="108"/>
      <c r="O49" s="108"/>
      <c r="P49" s="81" t="s">
        <v>21</v>
      </c>
      <c r="Q49" s="81"/>
    </row>
    <row r="50" spans="1:17" x14ac:dyDescent="0.2">
      <c r="A50" s="357"/>
      <c r="B50" s="357"/>
      <c r="C50" s="81">
        <v>8</v>
      </c>
      <c r="D50" s="106">
        <v>91006</v>
      </c>
      <c r="E50" s="76" t="s">
        <v>931</v>
      </c>
      <c r="F50" s="81">
        <v>6</v>
      </c>
      <c r="G50" s="81">
        <v>96</v>
      </c>
      <c r="H50" s="81">
        <v>32</v>
      </c>
      <c r="I50" s="81">
        <v>64</v>
      </c>
      <c r="J50" s="81"/>
      <c r="K50" s="81"/>
      <c r="L50" s="81"/>
      <c r="M50" s="82">
        <v>43998</v>
      </c>
      <c r="N50" s="108"/>
      <c r="O50" s="108"/>
      <c r="P50" s="81" t="s">
        <v>21</v>
      </c>
      <c r="Q50" s="81"/>
    </row>
    <row r="51" spans="1:17" x14ac:dyDescent="0.2">
      <c r="A51" s="357"/>
      <c r="B51" s="357"/>
      <c r="C51" s="479" t="s">
        <v>41</v>
      </c>
      <c r="D51" s="479"/>
      <c r="E51" s="479"/>
      <c r="F51" s="81">
        <v>35</v>
      </c>
      <c r="G51" s="81">
        <v>560</v>
      </c>
      <c r="H51" s="81">
        <v>186</v>
      </c>
      <c r="I51" s="81">
        <v>374</v>
      </c>
      <c r="J51" s="81"/>
      <c r="K51" s="81">
        <v>8</v>
      </c>
      <c r="L51" s="81">
        <v>11</v>
      </c>
      <c r="M51" s="81">
        <v>16</v>
      </c>
      <c r="N51" s="108"/>
      <c r="O51" s="108"/>
      <c r="P51" s="81"/>
      <c r="Q51" s="81"/>
    </row>
    <row r="52" spans="1:17" x14ac:dyDescent="0.2">
      <c r="A52" s="357"/>
      <c r="B52" s="357" t="s">
        <v>862</v>
      </c>
      <c r="C52" s="81">
        <v>1</v>
      </c>
      <c r="D52" s="106">
        <v>91007</v>
      </c>
      <c r="E52" s="76" t="s">
        <v>932</v>
      </c>
      <c r="F52" s="81">
        <v>16</v>
      </c>
      <c r="G52" s="81">
        <v>256</v>
      </c>
      <c r="H52" s="81">
        <v>30</v>
      </c>
      <c r="I52" s="81">
        <v>226</v>
      </c>
      <c r="J52" s="81"/>
      <c r="K52" s="81"/>
      <c r="L52" s="81"/>
      <c r="M52" s="108"/>
      <c r="N52" s="81" t="s">
        <v>864</v>
      </c>
      <c r="O52" s="81"/>
      <c r="P52" s="81" t="s">
        <v>21</v>
      </c>
      <c r="Q52" s="81"/>
    </row>
    <row r="53" spans="1:17" x14ac:dyDescent="0.2">
      <c r="A53" s="357"/>
      <c r="B53" s="357"/>
      <c r="C53" s="81">
        <v>2</v>
      </c>
      <c r="D53" s="68">
        <v>70220</v>
      </c>
      <c r="E53" s="109" t="s">
        <v>626</v>
      </c>
      <c r="F53" s="81">
        <v>16</v>
      </c>
      <c r="G53" s="81">
        <v>416</v>
      </c>
      <c r="H53" s="81">
        <v>0</v>
      </c>
      <c r="I53" s="81">
        <v>416</v>
      </c>
      <c r="J53" s="81"/>
      <c r="K53" s="81"/>
      <c r="L53" s="81"/>
      <c r="M53" s="108"/>
      <c r="N53" s="81"/>
      <c r="O53" s="81" t="s">
        <v>864</v>
      </c>
      <c r="P53" s="81"/>
      <c r="Q53" s="81"/>
    </row>
    <row r="54" spans="1:17" x14ac:dyDescent="0.2">
      <c r="A54" s="357"/>
      <c r="B54" s="357"/>
      <c r="C54" s="479" t="s">
        <v>41</v>
      </c>
      <c r="D54" s="479"/>
      <c r="E54" s="479"/>
      <c r="F54" s="81">
        <v>32</v>
      </c>
      <c r="G54" s="81">
        <v>672</v>
      </c>
      <c r="H54" s="81">
        <v>30</v>
      </c>
      <c r="I54" s="81">
        <v>642</v>
      </c>
      <c r="J54" s="81"/>
      <c r="K54" s="81"/>
      <c r="L54" s="81"/>
      <c r="M54" s="108"/>
      <c r="N54" s="81">
        <v>16</v>
      </c>
      <c r="O54" s="81">
        <v>16</v>
      </c>
      <c r="P54" s="81"/>
      <c r="Q54" s="81"/>
    </row>
    <row r="55" spans="1:17" x14ac:dyDescent="0.2">
      <c r="A55" s="357"/>
      <c r="B55" s="479" t="s">
        <v>521</v>
      </c>
      <c r="C55" s="479"/>
      <c r="D55" s="479"/>
      <c r="E55" s="479"/>
      <c r="F55" s="81">
        <v>67</v>
      </c>
      <c r="G55" s="81">
        <v>1232</v>
      </c>
      <c r="H55" s="81">
        <v>216</v>
      </c>
      <c r="I55" s="81">
        <v>1016</v>
      </c>
      <c r="J55" s="81">
        <v>16</v>
      </c>
      <c r="K55" s="81">
        <v>16</v>
      </c>
      <c r="L55" s="81">
        <v>16</v>
      </c>
      <c r="M55" s="81">
        <v>16</v>
      </c>
      <c r="N55" s="81">
        <v>16</v>
      </c>
      <c r="O55" s="81">
        <v>16</v>
      </c>
      <c r="P55" s="81"/>
      <c r="Q55" s="81"/>
    </row>
    <row r="56" spans="1:17" x14ac:dyDescent="0.2">
      <c r="A56" s="357" t="s">
        <v>828</v>
      </c>
      <c r="B56" s="494" t="s">
        <v>837</v>
      </c>
      <c r="C56" s="81">
        <v>1</v>
      </c>
      <c r="D56" s="106">
        <v>91004</v>
      </c>
      <c r="E56" s="109" t="s">
        <v>348</v>
      </c>
      <c r="F56" s="81">
        <v>2</v>
      </c>
      <c r="G56" s="81">
        <v>32</v>
      </c>
      <c r="H56" s="81">
        <v>28</v>
      </c>
      <c r="I56" s="81">
        <v>4</v>
      </c>
      <c r="J56" s="81"/>
      <c r="K56" s="81"/>
      <c r="L56" s="81"/>
      <c r="M56" s="82">
        <v>43877</v>
      </c>
      <c r="N56" s="108"/>
      <c r="O56" s="108"/>
      <c r="P56" s="81" t="s">
        <v>21</v>
      </c>
      <c r="Q56" s="81"/>
    </row>
    <row r="57" spans="1:17" x14ac:dyDescent="0.2">
      <c r="A57" s="357"/>
      <c r="B57" s="494"/>
      <c r="C57" s="81">
        <v>2</v>
      </c>
      <c r="D57" s="106">
        <v>91005</v>
      </c>
      <c r="E57" s="109" t="s">
        <v>933</v>
      </c>
      <c r="F57" s="81">
        <v>2</v>
      </c>
      <c r="G57" s="81">
        <v>32</v>
      </c>
      <c r="H57" s="81">
        <v>12</v>
      </c>
      <c r="I57" s="81">
        <v>20</v>
      </c>
      <c r="J57" s="81"/>
      <c r="K57" s="81"/>
      <c r="L57" s="81"/>
      <c r="M57" s="81"/>
      <c r="N57" s="108"/>
      <c r="O57" s="108"/>
      <c r="P57" s="81" t="s">
        <v>21</v>
      </c>
      <c r="Q57" s="81"/>
    </row>
    <row r="58" spans="1:17" x14ac:dyDescent="0.2">
      <c r="A58" s="357"/>
      <c r="B58" s="494"/>
      <c r="C58" s="81">
        <v>3</v>
      </c>
      <c r="D58" s="68">
        <v>30380</v>
      </c>
      <c r="E58" s="109" t="s">
        <v>934</v>
      </c>
      <c r="F58" s="81">
        <v>2</v>
      </c>
      <c r="G58" s="81">
        <v>32</v>
      </c>
      <c r="H58" s="81">
        <v>12</v>
      </c>
      <c r="I58" s="81">
        <v>20</v>
      </c>
      <c r="J58" s="81"/>
      <c r="K58" s="82">
        <v>43877</v>
      </c>
      <c r="L58" s="81"/>
      <c r="M58" s="82">
        <v>43877</v>
      </c>
      <c r="N58" s="108"/>
      <c r="O58" s="108"/>
      <c r="P58" s="81" t="s">
        <v>21</v>
      </c>
      <c r="Q58" s="81"/>
    </row>
    <row r="59" spans="1:17" x14ac:dyDescent="0.2">
      <c r="A59" s="357"/>
      <c r="B59" s="494"/>
      <c r="C59" s="493" t="s">
        <v>41</v>
      </c>
      <c r="D59" s="493"/>
      <c r="E59" s="493"/>
      <c r="F59" s="81">
        <v>6</v>
      </c>
      <c r="G59" s="81">
        <v>96</v>
      </c>
      <c r="H59" s="81">
        <v>52</v>
      </c>
      <c r="I59" s="81">
        <v>44</v>
      </c>
      <c r="J59" s="81"/>
      <c r="K59" s="81">
        <v>2</v>
      </c>
      <c r="L59" s="81"/>
      <c r="M59" s="81"/>
      <c r="N59" s="108"/>
      <c r="O59" s="108"/>
      <c r="P59" s="107"/>
      <c r="Q59" s="107"/>
    </row>
    <row r="60" spans="1:17" x14ac:dyDescent="0.2">
      <c r="A60" s="493" t="s">
        <v>831</v>
      </c>
      <c r="B60" s="493"/>
      <c r="C60" s="493"/>
      <c r="D60" s="493"/>
      <c r="E60" s="493"/>
      <c r="F60" s="81">
        <v>144</v>
      </c>
      <c r="G60" s="81">
        <v>2558</v>
      </c>
      <c r="H60" s="68">
        <v>718</v>
      </c>
      <c r="I60" s="68">
        <v>1840</v>
      </c>
      <c r="J60" s="81">
        <v>25</v>
      </c>
      <c r="K60" s="81">
        <v>30</v>
      </c>
      <c r="L60" s="81">
        <v>23</v>
      </c>
      <c r="M60" s="81">
        <v>23</v>
      </c>
      <c r="N60" s="81">
        <v>16</v>
      </c>
      <c r="O60" s="108"/>
      <c r="P60" s="107"/>
      <c r="Q60" s="107"/>
    </row>
  </sheetData>
  <mergeCells count="46">
    <mergeCell ref="A56:A59"/>
    <mergeCell ref="B56:B59"/>
    <mergeCell ref="C59:E59"/>
    <mergeCell ref="A60:E60"/>
    <mergeCell ref="A43:A55"/>
    <mergeCell ref="B43:B51"/>
    <mergeCell ref="B52:B54"/>
    <mergeCell ref="B55:E55"/>
    <mergeCell ref="C42:E42"/>
    <mergeCell ref="C51:E51"/>
    <mergeCell ref="C54:E54"/>
    <mergeCell ref="B32:E32"/>
    <mergeCell ref="A33:E33"/>
    <mergeCell ref="A34:A42"/>
    <mergeCell ref="B34:B41"/>
    <mergeCell ref="N29:O29"/>
    <mergeCell ref="K29:L29"/>
    <mergeCell ref="A25:E25"/>
    <mergeCell ref="A26:A32"/>
    <mergeCell ref="B26:B31"/>
    <mergeCell ref="B15:Q15"/>
    <mergeCell ref="B16:B24"/>
    <mergeCell ref="J19:O19"/>
    <mergeCell ref="J13:N13"/>
    <mergeCell ref="C14:E14"/>
    <mergeCell ref="J20:O23"/>
    <mergeCell ref="C24:E24"/>
    <mergeCell ref="K24:L24"/>
    <mergeCell ref="G20:G23"/>
    <mergeCell ref="I20:I23"/>
    <mergeCell ref="A1:Q1"/>
    <mergeCell ref="D2:D4"/>
    <mergeCell ref="E2:E4"/>
    <mergeCell ref="A5:A24"/>
    <mergeCell ref="B5:B14"/>
    <mergeCell ref="Q2:Q4"/>
    <mergeCell ref="G3:G4"/>
    <mergeCell ref="H3:H4"/>
    <mergeCell ref="I3:I4"/>
    <mergeCell ref="P2:P4"/>
    <mergeCell ref="A2:A4"/>
    <mergeCell ref="B2:B4"/>
    <mergeCell ref="C2:C4"/>
    <mergeCell ref="F2:F4"/>
    <mergeCell ref="G2:I2"/>
    <mergeCell ref="J2:O2"/>
  </mergeCells>
  <phoneticPr fontId="4"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856F-3E03-4091-B3C9-A31B56FC60D5}">
  <dimension ref="A1:U49"/>
  <sheetViews>
    <sheetView workbookViewId="0">
      <pane xSplit="1" ySplit="5" topLeftCell="B6" activePane="bottomRight" state="frozen"/>
      <selection pane="topRight" activeCell="B1" sqref="B1"/>
      <selection pane="bottomLeft" activeCell="A6" sqref="A6"/>
      <selection pane="bottomRight" activeCell="B6" sqref="A6:XFD6"/>
    </sheetView>
  </sheetViews>
  <sheetFormatPr defaultColWidth="9" defaultRowHeight="13.5" x14ac:dyDescent="0.15"/>
  <cols>
    <col min="1" max="1" width="8.5" style="61" customWidth="1"/>
    <col min="2" max="2" width="5.5" style="61" customWidth="1"/>
    <col min="3" max="3" width="12" style="61" hidden="1" customWidth="1"/>
    <col min="4" max="4" width="7.375" style="61" hidden="1" customWidth="1"/>
    <col min="5" max="5" width="31.75" style="61" customWidth="1"/>
    <col min="6" max="6" width="8.625" style="66" customWidth="1"/>
    <col min="7" max="7" width="5.875" style="66" customWidth="1"/>
    <col min="8" max="8" width="6.25" style="66" customWidth="1"/>
    <col min="9" max="9" width="7.75" style="66" customWidth="1"/>
    <col min="10" max="10" width="6.125" style="66" customWidth="1"/>
    <col min="11" max="12" width="4.625" style="66" customWidth="1"/>
    <col min="13" max="13" width="5.25" style="66" customWidth="1"/>
    <col min="14" max="14" width="6.125" style="66" customWidth="1"/>
    <col min="15" max="20" width="3.75" style="66" customWidth="1"/>
    <col min="21" max="21" width="6.625" style="61" customWidth="1"/>
    <col min="22" max="256" width="9" style="61"/>
    <col min="257" max="257" width="3.5" style="61" customWidth="1"/>
    <col min="258" max="258" width="2.625" style="61" customWidth="1"/>
    <col min="259" max="260" width="0" style="61" hidden="1" customWidth="1"/>
    <col min="261" max="261" width="11.5" style="61" customWidth="1"/>
    <col min="262" max="262" width="4.875" style="61" customWidth="1"/>
    <col min="263" max="263" width="4" style="61" customWidth="1"/>
    <col min="264" max="264" width="3.75" style="61" customWidth="1"/>
    <col min="265" max="265" width="4.375" style="61" customWidth="1"/>
    <col min="266" max="266" width="6.125" style="61" customWidth="1"/>
    <col min="267" max="267" width="3.625" style="61" customWidth="1"/>
    <col min="268" max="270" width="3.75" style="61" customWidth="1"/>
    <col min="271" max="276" width="2.875" style="61" customWidth="1"/>
    <col min="277" max="277" width="0" style="61" hidden="1" customWidth="1"/>
    <col min="278" max="512" width="9" style="61"/>
    <col min="513" max="513" width="3.5" style="61" customWidth="1"/>
    <col min="514" max="514" width="2.625" style="61" customWidth="1"/>
    <col min="515" max="516" width="0" style="61" hidden="1" customWidth="1"/>
    <col min="517" max="517" width="11.5" style="61" customWidth="1"/>
    <col min="518" max="518" width="4.875" style="61" customWidth="1"/>
    <col min="519" max="519" width="4" style="61" customWidth="1"/>
    <col min="520" max="520" width="3.75" style="61" customWidth="1"/>
    <col min="521" max="521" width="4.375" style="61" customWidth="1"/>
    <col min="522" max="522" width="6.125" style="61" customWidth="1"/>
    <col min="523" max="523" width="3.625" style="61" customWidth="1"/>
    <col min="524" max="526" width="3.75" style="61" customWidth="1"/>
    <col min="527" max="532" width="2.875" style="61" customWidth="1"/>
    <col min="533" max="533" width="0" style="61" hidden="1" customWidth="1"/>
    <col min="534" max="768" width="9" style="61"/>
    <col min="769" max="769" width="3.5" style="61" customWidth="1"/>
    <col min="770" max="770" width="2.625" style="61" customWidth="1"/>
    <col min="771" max="772" width="0" style="61" hidden="1" customWidth="1"/>
    <col min="773" max="773" width="11.5" style="61" customWidth="1"/>
    <col min="774" max="774" width="4.875" style="61" customWidth="1"/>
    <col min="775" max="775" width="4" style="61" customWidth="1"/>
    <col min="776" max="776" width="3.75" style="61" customWidth="1"/>
    <col min="777" max="777" width="4.375" style="61" customWidth="1"/>
    <col min="778" max="778" width="6.125" style="61" customWidth="1"/>
    <col min="779" max="779" width="3.625" style="61" customWidth="1"/>
    <col min="780" max="782" width="3.75" style="61" customWidth="1"/>
    <col min="783" max="788" width="2.875" style="61" customWidth="1"/>
    <col min="789" max="789" width="0" style="61" hidden="1" customWidth="1"/>
    <col min="790" max="1024" width="9" style="61"/>
    <col min="1025" max="1025" width="3.5" style="61" customWidth="1"/>
    <col min="1026" max="1026" width="2.625" style="61" customWidth="1"/>
    <col min="1027" max="1028" width="0" style="61" hidden="1" customWidth="1"/>
    <col min="1029" max="1029" width="11.5" style="61" customWidth="1"/>
    <col min="1030" max="1030" width="4.875" style="61" customWidth="1"/>
    <col min="1031" max="1031" width="4" style="61" customWidth="1"/>
    <col min="1032" max="1032" width="3.75" style="61" customWidth="1"/>
    <col min="1033" max="1033" width="4.375" style="61" customWidth="1"/>
    <col min="1034" max="1034" width="6.125" style="61" customWidth="1"/>
    <col min="1035" max="1035" width="3.625" style="61" customWidth="1"/>
    <col min="1036" max="1038" width="3.75" style="61" customWidth="1"/>
    <col min="1039" max="1044" width="2.875" style="61" customWidth="1"/>
    <col min="1045" max="1045" width="0" style="61" hidden="1" customWidth="1"/>
    <col min="1046" max="1280" width="9" style="61"/>
    <col min="1281" max="1281" width="3.5" style="61" customWidth="1"/>
    <col min="1282" max="1282" width="2.625" style="61" customWidth="1"/>
    <col min="1283" max="1284" width="0" style="61" hidden="1" customWidth="1"/>
    <col min="1285" max="1285" width="11.5" style="61" customWidth="1"/>
    <col min="1286" max="1286" width="4.875" style="61" customWidth="1"/>
    <col min="1287" max="1287" width="4" style="61" customWidth="1"/>
    <col min="1288" max="1288" width="3.75" style="61" customWidth="1"/>
    <col min="1289" max="1289" width="4.375" style="61" customWidth="1"/>
    <col min="1290" max="1290" width="6.125" style="61" customWidth="1"/>
    <col min="1291" max="1291" width="3.625" style="61" customWidth="1"/>
    <col min="1292" max="1294" width="3.75" style="61" customWidth="1"/>
    <col min="1295" max="1300" width="2.875" style="61" customWidth="1"/>
    <col min="1301" max="1301" width="0" style="61" hidden="1" customWidth="1"/>
    <col min="1302" max="1536" width="9" style="61"/>
    <col min="1537" max="1537" width="3.5" style="61" customWidth="1"/>
    <col min="1538" max="1538" width="2.625" style="61" customWidth="1"/>
    <col min="1539" max="1540" width="0" style="61" hidden="1" customWidth="1"/>
    <col min="1541" max="1541" width="11.5" style="61" customWidth="1"/>
    <col min="1542" max="1542" width="4.875" style="61" customWidth="1"/>
    <col min="1543" max="1543" width="4" style="61" customWidth="1"/>
    <col min="1544" max="1544" width="3.75" style="61" customWidth="1"/>
    <col min="1545" max="1545" width="4.375" style="61" customWidth="1"/>
    <col min="1546" max="1546" width="6.125" style="61" customWidth="1"/>
    <col min="1547" max="1547" width="3.625" style="61" customWidth="1"/>
    <col min="1548" max="1550" width="3.75" style="61" customWidth="1"/>
    <col min="1551" max="1556" width="2.875" style="61" customWidth="1"/>
    <col min="1557" max="1557" width="0" style="61" hidden="1" customWidth="1"/>
    <col min="1558" max="1792" width="9" style="61"/>
    <col min="1793" max="1793" width="3.5" style="61" customWidth="1"/>
    <col min="1794" max="1794" width="2.625" style="61" customWidth="1"/>
    <col min="1795" max="1796" width="0" style="61" hidden="1" customWidth="1"/>
    <col min="1797" max="1797" width="11.5" style="61" customWidth="1"/>
    <col min="1798" max="1798" width="4.875" style="61" customWidth="1"/>
    <col min="1799" max="1799" width="4" style="61" customWidth="1"/>
    <col min="1800" max="1800" width="3.75" style="61" customWidth="1"/>
    <col min="1801" max="1801" width="4.375" style="61" customWidth="1"/>
    <col min="1802" max="1802" width="6.125" style="61" customWidth="1"/>
    <col min="1803" max="1803" width="3.625" style="61" customWidth="1"/>
    <col min="1804" max="1806" width="3.75" style="61" customWidth="1"/>
    <col min="1807" max="1812" width="2.875" style="61" customWidth="1"/>
    <col min="1813" max="1813" width="0" style="61" hidden="1" customWidth="1"/>
    <col min="1814" max="2048" width="9" style="61"/>
    <col min="2049" max="2049" width="3.5" style="61" customWidth="1"/>
    <col min="2050" max="2050" width="2.625" style="61" customWidth="1"/>
    <col min="2051" max="2052" width="0" style="61" hidden="1" customWidth="1"/>
    <col min="2053" max="2053" width="11.5" style="61" customWidth="1"/>
    <col min="2054" max="2054" width="4.875" style="61" customWidth="1"/>
    <col min="2055" max="2055" width="4" style="61" customWidth="1"/>
    <col min="2056" max="2056" width="3.75" style="61" customWidth="1"/>
    <col min="2057" max="2057" width="4.375" style="61" customWidth="1"/>
    <col min="2058" max="2058" width="6.125" style="61" customWidth="1"/>
    <col min="2059" max="2059" width="3.625" style="61" customWidth="1"/>
    <col min="2060" max="2062" width="3.75" style="61" customWidth="1"/>
    <col min="2063" max="2068" width="2.875" style="61" customWidth="1"/>
    <col min="2069" max="2069" width="0" style="61" hidden="1" customWidth="1"/>
    <col min="2070" max="2304" width="9" style="61"/>
    <col min="2305" max="2305" width="3.5" style="61" customWidth="1"/>
    <col min="2306" max="2306" width="2.625" style="61" customWidth="1"/>
    <col min="2307" max="2308" width="0" style="61" hidden="1" customWidth="1"/>
    <col min="2309" max="2309" width="11.5" style="61" customWidth="1"/>
    <col min="2310" max="2310" width="4.875" style="61" customWidth="1"/>
    <col min="2311" max="2311" width="4" style="61" customWidth="1"/>
    <col min="2312" max="2312" width="3.75" style="61" customWidth="1"/>
    <col min="2313" max="2313" width="4.375" style="61" customWidth="1"/>
    <col min="2314" max="2314" width="6.125" style="61" customWidth="1"/>
    <col min="2315" max="2315" width="3.625" style="61" customWidth="1"/>
    <col min="2316" max="2318" width="3.75" style="61" customWidth="1"/>
    <col min="2319" max="2324" width="2.875" style="61" customWidth="1"/>
    <col min="2325" max="2325" width="0" style="61" hidden="1" customWidth="1"/>
    <col min="2326" max="2560" width="9" style="61"/>
    <col min="2561" max="2561" width="3.5" style="61" customWidth="1"/>
    <col min="2562" max="2562" width="2.625" style="61" customWidth="1"/>
    <col min="2563" max="2564" width="0" style="61" hidden="1" customWidth="1"/>
    <col min="2565" max="2565" width="11.5" style="61" customWidth="1"/>
    <col min="2566" max="2566" width="4.875" style="61" customWidth="1"/>
    <col min="2567" max="2567" width="4" style="61" customWidth="1"/>
    <col min="2568" max="2568" width="3.75" style="61" customWidth="1"/>
    <col min="2569" max="2569" width="4.375" style="61" customWidth="1"/>
    <col min="2570" max="2570" width="6.125" style="61" customWidth="1"/>
    <col min="2571" max="2571" width="3.625" style="61" customWidth="1"/>
    <col min="2572" max="2574" width="3.75" style="61" customWidth="1"/>
    <col min="2575" max="2580" width="2.875" style="61" customWidth="1"/>
    <col min="2581" max="2581" width="0" style="61" hidden="1" customWidth="1"/>
    <col min="2582" max="2816" width="9" style="61"/>
    <col min="2817" max="2817" width="3.5" style="61" customWidth="1"/>
    <col min="2818" max="2818" width="2.625" style="61" customWidth="1"/>
    <col min="2819" max="2820" width="0" style="61" hidden="1" customWidth="1"/>
    <col min="2821" max="2821" width="11.5" style="61" customWidth="1"/>
    <col min="2822" max="2822" width="4.875" style="61" customWidth="1"/>
    <col min="2823" max="2823" width="4" style="61" customWidth="1"/>
    <col min="2824" max="2824" width="3.75" style="61" customWidth="1"/>
    <col min="2825" max="2825" width="4.375" style="61" customWidth="1"/>
    <col min="2826" max="2826" width="6.125" style="61" customWidth="1"/>
    <col min="2827" max="2827" width="3.625" style="61" customWidth="1"/>
    <col min="2828" max="2830" width="3.75" style="61" customWidth="1"/>
    <col min="2831" max="2836" width="2.875" style="61" customWidth="1"/>
    <col min="2837" max="2837" width="0" style="61" hidden="1" customWidth="1"/>
    <col min="2838" max="3072" width="9" style="61"/>
    <col min="3073" max="3073" width="3.5" style="61" customWidth="1"/>
    <col min="3074" max="3074" width="2.625" style="61" customWidth="1"/>
    <col min="3075" max="3076" width="0" style="61" hidden="1" customWidth="1"/>
    <col min="3077" max="3077" width="11.5" style="61" customWidth="1"/>
    <col min="3078" max="3078" width="4.875" style="61" customWidth="1"/>
    <col min="3079" max="3079" width="4" style="61" customWidth="1"/>
    <col min="3080" max="3080" width="3.75" style="61" customWidth="1"/>
    <col min="3081" max="3081" width="4.375" style="61" customWidth="1"/>
    <col min="3082" max="3082" width="6.125" style="61" customWidth="1"/>
    <col min="3083" max="3083" width="3.625" style="61" customWidth="1"/>
    <col min="3084" max="3086" width="3.75" style="61" customWidth="1"/>
    <col min="3087" max="3092" width="2.875" style="61" customWidth="1"/>
    <col min="3093" max="3093" width="0" style="61" hidden="1" customWidth="1"/>
    <col min="3094" max="3328" width="9" style="61"/>
    <col min="3329" max="3329" width="3.5" style="61" customWidth="1"/>
    <col min="3330" max="3330" width="2.625" style="61" customWidth="1"/>
    <col min="3331" max="3332" width="0" style="61" hidden="1" customWidth="1"/>
    <col min="3333" max="3333" width="11.5" style="61" customWidth="1"/>
    <col min="3334" max="3334" width="4.875" style="61" customWidth="1"/>
    <col min="3335" max="3335" width="4" style="61" customWidth="1"/>
    <col min="3336" max="3336" width="3.75" style="61" customWidth="1"/>
    <col min="3337" max="3337" width="4.375" style="61" customWidth="1"/>
    <col min="3338" max="3338" width="6.125" style="61" customWidth="1"/>
    <col min="3339" max="3339" width="3.625" style="61" customWidth="1"/>
    <col min="3340" max="3342" width="3.75" style="61" customWidth="1"/>
    <col min="3343" max="3348" width="2.875" style="61" customWidth="1"/>
    <col min="3349" max="3349" width="0" style="61" hidden="1" customWidth="1"/>
    <col min="3350" max="3584" width="9" style="61"/>
    <col min="3585" max="3585" width="3.5" style="61" customWidth="1"/>
    <col min="3586" max="3586" width="2.625" style="61" customWidth="1"/>
    <col min="3587" max="3588" width="0" style="61" hidden="1" customWidth="1"/>
    <col min="3589" max="3589" width="11.5" style="61" customWidth="1"/>
    <col min="3590" max="3590" width="4.875" style="61" customWidth="1"/>
    <col min="3591" max="3591" width="4" style="61" customWidth="1"/>
    <col min="3592" max="3592" width="3.75" style="61" customWidth="1"/>
    <col min="3593" max="3593" width="4.375" style="61" customWidth="1"/>
    <col min="3594" max="3594" width="6.125" style="61" customWidth="1"/>
    <col min="3595" max="3595" width="3.625" style="61" customWidth="1"/>
    <col min="3596" max="3598" width="3.75" style="61" customWidth="1"/>
    <col min="3599" max="3604" width="2.875" style="61" customWidth="1"/>
    <col min="3605" max="3605" width="0" style="61" hidden="1" customWidth="1"/>
    <col min="3606" max="3840" width="9" style="61"/>
    <col min="3841" max="3841" width="3.5" style="61" customWidth="1"/>
    <col min="3842" max="3842" width="2.625" style="61" customWidth="1"/>
    <col min="3843" max="3844" width="0" style="61" hidden="1" customWidth="1"/>
    <col min="3845" max="3845" width="11.5" style="61" customWidth="1"/>
    <col min="3846" max="3846" width="4.875" style="61" customWidth="1"/>
    <col min="3847" max="3847" width="4" style="61" customWidth="1"/>
    <col min="3848" max="3848" width="3.75" style="61" customWidth="1"/>
    <col min="3849" max="3849" width="4.375" style="61" customWidth="1"/>
    <col min="3850" max="3850" width="6.125" style="61" customWidth="1"/>
    <col min="3851" max="3851" width="3.625" style="61" customWidth="1"/>
    <col min="3852" max="3854" width="3.75" style="61" customWidth="1"/>
    <col min="3855" max="3860" width="2.875" style="61" customWidth="1"/>
    <col min="3861" max="3861" width="0" style="61" hidden="1" customWidth="1"/>
    <col min="3862" max="4096" width="9" style="61"/>
    <col min="4097" max="4097" width="3.5" style="61" customWidth="1"/>
    <col min="4098" max="4098" width="2.625" style="61" customWidth="1"/>
    <col min="4099" max="4100" width="0" style="61" hidden="1" customWidth="1"/>
    <col min="4101" max="4101" width="11.5" style="61" customWidth="1"/>
    <col min="4102" max="4102" width="4.875" style="61" customWidth="1"/>
    <col min="4103" max="4103" width="4" style="61" customWidth="1"/>
    <col min="4104" max="4104" width="3.75" style="61" customWidth="1"/>
    <col min="4105" max="4105" width="4.375" style="61" customWidth="1"/>
    <col min="4106" max="4106" width="6.125" style="61" customWidth="1"/>
    <col min="4107" max="4107" width="3.625" style="61" customWidth="1"/>
    <col min="4108" max="4110" width="3.75" style="61" customWidth="1"/>
    <col min="4111" max="4116" width="2.875" style="61" customWidth="1"/>
    <col min="4117" max="4117" width="0" style="61" hidden="1" customWidth="1"/>
    <col min="4118" max="4352" width="9" style="61"/>
    <col min="4353" max="4353" width="3.5" style="61" customWidth="1"/>
    <col min="4354" max="4354" width="2.625" style="61" customWidth="1"/>
    <col min="4355" max="4356" width="0" style="61" hidden="1" customWidth="1"/>
    <col min="4357" max="4357" width="11.5" style="61" customWidth="1"/>
    <col min="4358" max="4358" width="4.875" style="61" customWidth="1"/>
    <col min="4359" max="4359" width="4" style="61" customWidth="1"/>
    <col min="4360" max="4360" width="3.75" style="61" customWidth="1"/>
    <col min="4361" max="4361" width="4.375" style="61" customWidth="1"/>
    <col min="4362" max="4362" width="6.125" style="61" customWidth="1"/>
    <col min="4363" max="4363" width="3.625" style="61" customWidth="1"/>
    <col min="4364" max="4366" width="3.75" style="61" customWidth="1"/>
    <col min="4367" max="4372" width="2.875" style="61" customWidth="1"/>
    <col min="4373" max="4373" width="0" style="61" hidden="1" customWidth="1"/>
    <col min="4374" max="4608" width="9" style="61"/>
    <col min="4609" max="4609" width="3.5" style="61" customWidth="1"/>
    <col min="4610" max="4610" width="2.625" style="61" customWidth="1"/>
    <col min="4611" max="4612" width="0" style="61" hidden="1" customWidth="1"/>
    <col min="4613" max="4613" width="11.5" style="61" customWidth="1"/>
    <col min="4614" max="4614" width="4.875" style="61" customWidth="1"/>
    <col min="4615" max="4615" width="4" style="61" customWidth="1"/>
    <col min="4616" max="4616" width="3.75" style="61" customWidth="1"/>
    <col min="4617" max="4617" width="4.375" style="61" customWidth="1"/>
    <col min="4618" max="4618" width="6.125" style="61" customWidth="1"/>
    <col min="4619" max="4619" width="3.625" style="61" customWidth="1"/>
    <col min="4620" max="4622" width="3.75" style="61" customWidth="1"/>
    <col min="4623" max="4628" width="2.875" style="61" customWidth="1"/>
    <col min="4629" max="4629" width="0" style="61" hidden="1" customWidth="1"/>
    <col min="4630" max="4864" width="9" style="61"/>
    <col min="4865" max="4865" width="3.5" style="61" customWidth="1"/>
    <col min="4866" max="4866" width="2.625" style="61" customWidth="1"/>
    <col min="4867" max="4868" width="0" style="61" hidden="1" customWidth="1"/>
    <col min="4869" max="4869" width="11.5" style="61" customWidth="1"/>
    <col min="4870" max="4870" width="4.875" style="61" customWidth="1"/>
    <col min="4871" max="4871" width="4" style="61" customWidth="1"/>
    <col min="4872" max="4872" width="3.75" style="61" customWidth="1"/>
    <col min="4873" max="4873" width="4.375" style="61" customWidth="1"/>
    <col min="4874" max="4874" width="6.125" style="61" customWidth="1"/>
    <col min="4875" max="4875" width="3.625" style="61" customWidth="1"/>
    <col min="4876" max="4878" width="3.75" style="61" customWidth="1"/>
    <col min="4879" max="4884" width="2.875" style="61" customWidth="1"/>
    <col min="4885" max="4885" width="0" style="61" hidden="1" customWidth="1"/>
    <col min="4886" max="5120" width="9" style="61"/>
    <col min="5121" max="5121" width="3.5" style="61" customWidth="1"/>
    <col min="5122" max="5122" width="2.625" style="61" customWidth="1"/>
    <col min="5123" max="5124" width="0" style="61" hidden="1" customWidth="1"/>
    <col min="5125" max="5125" width="11.5" style="61" customWidth="1"/>
    <col min="5126" max="5126" width="4.875" style="61" customWidth="1"/>
    <col min="5127" max="5127" width="4" style="61" customWidth="1"/>
    <col min="5128" max="5128" width="3.75" style="61" customWidth="1"/>
    <col min="5129" max="5129" width="4.375" style="61" customWidth="1"/>
    <col min="5130" max="5130" width="6.125" style="61" customWidth="1"/>
    <col min="5131" max="5131" width="3.625" style="61" customWidth="1"/>
    <col min="5132" max="5134" width="3.75" style="61" customWidth="1"/>
    <col min="5135" max="5140" width="2.875" style="61" customWidth="1"/>
    <col min="5141" max="5141" width="0" style="61" hidden="1" customWidth="1"/>
    <col min="5142" max="5376" width="9" style="61"/>
    <col min="5377" max="5377" width="3.5" style="61" customWidth="1"/>
    <col min="5378" max="5378" width="2.625" style="61" customWidth="1"/>
    <col min="5379" max="5380" width="0" style="61" hidden="1" customWidth="1"/>
    <col min="5381" max="5381" width="11.5" style="61" customWidth="1"/>
    <col min="5382" max="5382" width="4.875" style="61" customWidth="1"/>
    <col min="5383" max="5383" width="4" style="61" customWidth="1"/>
    <col min="5384" max="5384" width="3.75" style="61" customWidth="1"/>
    <col min="5385" max="5385" width="4.375" style="61" customWidth="1"/>
    <col min="5386" max="5386" width="6.125" style="61" customWidth="1"/>
    <col min="5387" max="5387" width="3.625" style="61" customWidth="1"/>
    <col min="5388" max="5390" width="3.75" style="61" customWidth="1"/>
    <col min="5391" max="5396" width="2.875" style="61" customWidth="1"/>
    <col min="5397" max="5397" width="0" style="61" hidden="1" customWidth="1"/>
    <col min="5398" max="5632" width="9" style="61"/>
    <col min="5633" max="5633" width="3.5" style="61" customWidth="1"/>
    <col min="5634" max="5634" width="2.625" style="61" customWidth="1"/>
    <col min="5635" max="5636" width="0" style="61" hidden="1" customWidth="1"/>
    <col min="5637" max="5637" width="11.5" style="61" customWidth="1"/>
    <col min="5638" max="5638" width="4.875" style="61" customWidth="1"/>
    <col min="5639" max="5639" width="4" style="61" customWidth="1"/>
    <col min="5640" max="5640" width="3.75" style="61" customWidth="1"/>
    <col min="5641" max="5641" width="4.375" style="61" customWidth="1"/>
    <col min="5642" max="5642" width="6.125" style="61" customWidth="1"/>
    <col min="5643" max="5643" width="3.625" style="61" customWidth="1"/>
    <col min="5644" max="5646" width="3.75" style="61" customWidth="1"/>
    <col min="5647" max="5652" width="2.875" style="61" customWidth="1"/>
    <col min="5653" max="5653" width="0" style="61" hidden="1" customWidth="1"/>
    <col min="5654" max="5888" width="9" style="61"/>
    <col min="5889" max="5889" width="3.5" style="61" customWidth="1"/>
    <col min="5890" max="5890" width="2.625" style="61" customWidth="1"/>
    <col min="5891" max="5892" width="0" style="61" hidden="1" customWidth="1"/>
    <col min="5893" max="5893" width="11.5" style="61" customWidth="1"/>
    <col min="5894" max="5894" width="4.875" style="61" customWidth="1"/>
    <col min="5895" max="5895" width="4" style="61" customWidth="1"/>
    <col min="5896" max="5896" width="3.75" style="61" customWidth="1"/>
    <col min="5897" max="5897" width="4.375" style="61" customWidth="1"/>
    <col min="5898" max="5898" width="6.125" style="61" customWidth="1"/>
    <col min="5899" max="5899" width="3.625" style="61" customWidth="1"/>
    <col min="5900" max="5902" width="3.75" style="61" customWidth="1"/>
    <col min="5903" max="5908" width="2.875" style="61" customWidth="1"/>
    <col min="5909" max="5909" width="0" style="61" hidden="1" customWidth="1"/>
    <col min="5910" max="6144" width="9" style="61"/>
    <col min="6145" max="6145" width="3.5" style="61" customWidth="1"/>
    <col min="6146" max="6146" width="2.625" style="61" customWidth="1"/>
    <col min="6147" max="6148" width="0" style="61" hidden="1" customWidth="1"/>
    <col min="6149" max="6149" width="11.5" style="61" customWidth="1"/>
    <col min="6150" max="6150" width="4.875" style="61" customWidth="1"/>
    <col min="6151" max="6151" width="4" style="61" customWidth="1"/>
    <col min="6152" max="6152" width="3.75" style="61" customWidth="1"/>
    <col min="6153" max="6153" width="4.375" style="61" customWidth="1"/>
    <col min="6154" max="6154" width="6.125" style="61" customWidth="1"/>
    <col min="6155" max="6155" width="3.625" style="61" customWidth="1"/>
    <col min="6156" max="6158" width="3.75" style="61" customWidth="1"/>
    <col min="6159" max="6164" width="2.875" style="61" customWidth="1"/>
    <col min="6165" max="6165" width="0" style="61" hidden="1" customWidth="1"/>
    <col min="6166" max="6400" width="9" style="61"/>
    <col min="6401" max="6401" width="3.5" style="61" customWidth="1"/>
    <col min="6402" max="6402" width="2.625" style="61" customWidth="1"/>
    <col min="6403" max="6404" width="0" style="61" hidden="1" customWidth="1"/>
    <col min="6405" max="6405" width="11.5" style="61" customWidth="1"/>
    <col min="6406" max="6406" width="4.875" style="61" customWidth="1"/>
    <col min="6407" max="6407" width="4" style="61" customWidth="1"/>
    <col min="6408" max="6408" width="3.75" style="61" customWidth="1"/>
    <col min="6409" max="6409" width="4.375" style="61" customWidth="1"/>
    <col min="6410" max="6410" width="6.125" style="61" customWidth="1"/>
    <col min="6411" max="6411" width="3.625" style="61" customWidth="1"/>
    <col min="6412" max="6414" width="3.75" style="61" customWidth="1"/>
    <col min="6415" max="6420" width="2.875" style="61" customWidth="1"/>
    <col min="6421" max="6421" width="0" style="61" hidden="1" customWidth="1"/>
    <col min="6422" max="6656" width="9" style="61"/>
    <col min="6657" max="6657" width="3.5" style="61" customWidth="1"/>
    <col min="6658" max="6658" width="2.625" style="61" customWidth="1"/>
    <col min="6659" max="6660" width="0" style="61" hidden="1" customWidth="1"/>
    <col min="6661" max="6661" width="11.5" style="61" customWidth="1"/>
    <col min="6662" max="6662" width="4.875" style="61" customWidth="1"/>
    <col min="6663" max="6663" width="4" style="61" customWidth="1"/>
    <col min="6664" max="6664" width="3.75" style="61" customWidth="1"/>
    <col min="6665" max="6665" width="4.375" style="61" customWidth="1"/>
    <col min="6666" max="6666" width="6.125" style="61" customWidth="1"/>
    <col min="6667" max="6667" width="3.625" style="61" customWidth="1"/>
    <col min="6668" max="6670" width="3.75" style="61" customWidth="1"/>
    <col min="6671" max="6676" width="2.875" style="61" customWidth="1"/>
    <col min="6677" max="6677" width="0" style="61" hidden="1" customWidth="1"/>
    <col min="6678" max="6912" width="9" style="61"/>
    <col min="6913" max="6913" width="3.5" style="61" customWidth="1"/>
    <col min="6914" max="6914" width="2.625" style="61" customWidth="1"/>
    <col min="6915" max="6916" width="0" style="61" hidden="1" customWidth="1"/>
    <col min="6917" max="6917" width="11.5" style="61" customWidth="1"/>
    <col min="6918" max="6918" width="4.875" style="61" customWidth="1"/>
    <col min="6919" max="6919" width="4" style="61" customWidth="1"/>
    <col min="6920" max="6920" width="3.75" style="61" customWidth="1"/>
    <col min="6921" max="6921" width="4.375" style="61" customWidth="1"/>
    <col min="6922" max="6922" width="6.125" style="61" customWidth="1"/>
    <col min="6923" max="6923" width="3.625" style="61" customWidth="1"/>
    <col min="6924" max="6926" width="3.75" style="61" customWidth="1"/>
    <col min="6927" max="6932" width="2.875" style="61" customWidth="1"/>
    <col min="6933" max="6933" width="0" style="61" hidden="1" customWidth="1"/>
    <col min="6934" max="7168" width="9" style="61"/>
    <col min="7169" max="7169" width="3.5" style="61" customWidth="1"/>
    <col min="7170" max="7170" width="2.625" style="61" customWidth="1"/>
    <col min="7171" max="7172" width="0" style="61" hidden="1" customWidth="1"/>
    <col min="7173" max="7173" width="11.5" style="61" customWidth="1"/>
    <col min="7174" max="7174" width="4.875" style="61" customWidth="1"/>
    <col min="7175" max="7175" width="4" style="61" customWidth="1"/>
    <col min="7176" max="7176" width="3.75" style="61" customWidth="1"/>
    <col min="7177" max="7177" width="4.375" style="61" customWidth="1"/>
    <col min="7178" max="7178" width="6.125" style="61" customWidth="1"/>
    <col min="7179" max="7179" width="3.625" style="61" customWidth="1"/>
    <col min="7180" max="7182" width="3.75" style="61" customWidth="1"/>
    <col min="7183" max="7188" width="2.875" style="61" customWidth="1"/>
    <col min="7189" max="7189" width="0" style="61" hidden="1" customWidth="1"/>
    <col min="7190" max="7424" width="9" style="61"/>
    <col min="7425" max="7425" width="3.5" style="61" customWidth="1"/>
    <col min="7426" max="7426" width="2.625" style="61" customWidth="1"/>
    <col min="7427" max="7428" width="0" style="61" hidden="1" customWidth="1"/>
    <col min="7429" max="7429" width="11.5" style="61" customWidth="1"/>
    <col min="7430" max="7430" width="4.875" style="61" customWidth="1"/>
    <col min="7431" max="7431" width="4" style="61" customWidth="1"/>
    <col min="7432" max="7432" width="3.75" style="61" customWidth="1"/>
    <col min="7433" max="7433" width="4.375" style="61" customWidth="1"/>
    <col min="7434" max="7434" width="6.125" style="61" customWidth="1"/>
    <col min="7435" max="7435" width="3.625" style="61" customWidth="1"/>
    <col min="7436" max="7438" width="3.75" style="61" customWidth="1"/>
    <col min="7439" max="7444" width="2.875" style="61" customWidth="1"/>
    <col min="7445" max="7445" width="0" style="61" hidden="1" customWidth="1"/>
    <col min="7446" max="7680" width="9" style="61"/>
    <col min="7681" max="7681" width="3.5" style="61" customWidth="1"/>
    <col min="7682" max="7682" width="2.625" style="61" customWidth="1"/>
    <col min="7683" max="7684" width="0" style="61" hidden="1" customWidth="1"/>
    <col min="7685" max="7685" width="11.5" style="61" customWidth="1"/>
    <col min="7686" max="7686" width="4.875" style="61" customWidth="1"/>
    <col min="7687" max="7687" width="4" style="61" customWidth="1"/>
    <col min="7688" max="7688" width="3.75" style="61" customWidth="1"/>
    <col min="7689" max="7689" width="4.375" style="61" customWidth="1"/>
    <col min="7690" max="7690" width="6.125" style="61" customWidth="1"/>
    <col min="7691" max="7691" width="3.625" style="61" customWidth="1"/>
    <col min="7692" max="7694" width="3.75" style="61" customWidth="1"/>
    <col min="7695" max="7700" width="2.875" style="61" customWidth="1"/>
    <col min="7701" max="7701" width="0" style="61" hidden="1" customWidth="1"/>
    <col min="7702" max="7936" width="9" style="61"/>
    <col min="7937" max="7937" width="3.5" style="61" customWidth="1"/>
    <col min="7938" max="7938" width="2.625" style="61" customWidth="1"/>
    <col min="7939" max="7940" width="0" style="61" hidden="1" customWidth="1"/>
    <col min="7941" max="7941" width="11.5" style="61" customWidth="1"/>
    <col min="7942" max="7942" width="4.875" style="61" customWidth="1"/>
    <col min="7943" max="7943" width="4" style="61" customWidth="1"/>
    <col min="7944" max="7944" width="3.75" style="61" customWidth="1"/>
    <col min="7945" max="7945" width="4.375" style="61" customWidth="1"/>
    <col min="7946" max="7946" width="6.125" style="61" customWidth="1"/>
    <col min="7947" max="7947" width="3.625" style="61" customWidth="1"/>
    <col min="7948" max="7950" width="3.75" style="61" customWidth="1"/>
    <col min="7951" max="7956" width="2.875" style="61" customWidth="1"/>
    <col min="7957" max="7957" width="0" style="61" hidden="1" customWidth="1"/>
    <col min="7958" max="8192" width="9" style="61"/>
    <col min="8193" max="8193" width="3.5" style="61" customWidth="1"/>
    <col min="8194" max="8194" width="2.625" style="61" customWidth="1"/>
    <col min="8195" max="8196" width="0" style="61" hidden="1" customWidth="1"/>
    <col min="8197" max="8197" width="11.5" style="61" customWidth="1"/>
    <col min="8198" max="8198" width="4.875" style="61" customWidth="1"/>
    <col min="8199" max="8199" width="4" style="61" customWidth="1"/>
    <col min="8200" max="8200" width="3.75" style="61" customWidth="1"/>
    <col min="8201" max="8201" width="4.375" style="61" customWidth="1"/>
    <col min="8202" max="8202" width="6.125" style="61" customWidth="1"/>
    <col min="8203" max="8203" width="3.625" style="61" customWidth="1"/>
    <col min="8204" max="8206" width="3.75" style="61" customWidth="1"/>
    <col min="8207" max="8212" width="2.875" style="61" customWidth="1"/>
    <col min="8213" max="8213" width="0" style="61" hidden="1" customWidth="1"/>
    <col min="8214" max="8448" width="9" style="61"/>
    <col min="8449" max="8449" width="3.5" style="61" customWidth="1"/>
    <col min="8450" max="8450" width="2.625" style="61" customWidth="1"/>
    <col min="8451" max="8452" width="0" style="61" hidden="1" customWidth="1"/>
    <col min="8453" max="8453" width="11.5" style="61" customWidth="1"/>
    <col min="8454" max="8454" width="4.875" style="61" customWidth="1"/>
    <col min="8455" max="8455" width="4" style="61" customWidth="1"/>
    <col min="8456" max="8456" width="3.75" style="61" customWidth="1"/>
    <col min="8457" max="8457" width="4.375" style="61" customWidth="1"/>
    <col min="8458" max="8458" width="6.125" style="61" customWidth="1"/>
    <col min="8459" max="8459" width="3.625" style="61" customWidth="1"/>
    <col min="8460" max="8462" width="3.75" style="61" customWidth="1"/>
    <col min="8463" max="8468" width="2.875" style="61" customWidth="1"/>
    <col min="8469" max="8469" width="0" style="61" hidden="1" customWidth="1"/>
    <col min="8470" max="8704" width="9" style="61"/>
    <col min="8705" max="8705" width="3.5" style="61" customWidth="1"/>
    <col min="8706" max="8706" width="2.625" style="61" customWidth="1"/>
    <col min="8707" max="8708" width="0" style="61" hidden="1" customWidth="1"/>
    <col min="8709" max="8709" width="11.5" style="61" customWidth="1"/>
    <col min="8710" max="8710" width="4.875" style="61" customWidth="1"/>
    <col min="8711" max="8711" width="4" style="61" customWidth="1"/>
    <col min="8712" max="8712" width="3.75" style="61" customWidth="1"/>
    <col min="8713" max="8713" width="4.375" style="61" customWidth="1"/>
    <col min="8714" max="8714" width="6.125" style="61" customWidth="1"/>
    <col min="8715" max="8715" width="3.625" style="61" customWidth="1"/>
    <col min="8716" max="8718" width="3.75" style="61" customWidth="1"/>
    <col min="8719" max="8724" width="2.875" style="61" customWidth="1"/>
    <col min="8725" max="8725" width="0" style="61" hidden="1" customWidth="1"/>
    <col min="8726" max="8960" width="9" style="61"/>
    <col min="8961" max="8961" width="3.5" style="61" customWidth="1"/>
    <col min="8962" max="8962" width="2.625" style="61" customWidth="1"/>
    <col min="8963" max="8964" width="0" style="61" hidden="1" customWidth="1"/>
    <col min="8965" max="8965" width="11.5" style="61" customWidth="1"/>
    <col min="8966" max="8966" width="4.875" style="61" customWidth="1"/>
    <col min="8967" max="8967" width="4" style="61" customWidth="1"/>
    <col min="8968" max="8968" width="3.75" style="61" customWidth="1"/>
    <col min="8969" max="8969" width="4.375" style="61" customWidth="1"/>
    <col min="8970" max="8970" width="6.125" style="61" customWidth="1"/>
    <col min="8971" max="8971" width="3.625" style="61" customWidth="1"/>
    <col min="8972" max="8974" width="3.75" style="61" customWidth="1"/>
    <col min="8975" max="8980" width="2.875" style="61" customWidth="1"/>
    <col min="8981" max="8981" width="0" style="61" hidden="1" customWidth="1"/>
    <col min="8982" max="9216" width="9" style="61"/>
    <col min="9217" max="9217" width="3.5" style="61" customWidth="1"/>
    <col min="9218" max="9218" width="2.625" style="61" customWidth="1"/>
    <col min="9219" max="9220" width="0" style="61" hidden="1" customWidth="1"/>
    <col min="9221" max="9221" width="11.5" style="61" customWidth="1"/>
    <col min="9222" max="9222" width="4.875" style="61" customWidth="1"/>
    <col min="9223" max="9223" width="4" style="61" customWidth="1"/>
    <col min="9224" max="9224" width="3.75" style="61" customWidth="1"/>
    <col min="9225" max="9225" width="4.375" style="61" customWidth="1"/>
    <col min="9226" max="9226" width="6.125" style="61" customWidth="1"/>
    <col min="9227" max="9227" width="3.625" style="61" customWidth="1"/>
    <col min="9228" max="9230" width="3.75" style="61" customWidth="1"/>
    <col min="9231" max="9236" width="2.875" style="61" customWidth="1"/>
    <col min="9237" max="9237" width="0" style="61" hidden="1" customWidth="1"/>
    <col min="9238" max="9472" width="9" style="61"/>
    <col min="9473" max="9473" width="3.5" style="61" customWidth="1"/>
    <col min="9474" max="9474" width="2.625" style="61" customWidth="1"/>
    <col min="9475" max="9476" width="0" style="61" hidden="1" customWidth="1"/>
    <col min="9477" max="9477" width="11.5" style="61" customWidth="1"/>
    <col min="9478" max="9478" width="4.875" style="61" customWidth="1"/>
    <col min="9479" max="9479" width="4" style="61" customWidth="1"/>
    <col min="9480" max="9480" width="3.75" style="61" customWidth="1"/>
    <col min="9481" max="9481" width="4.375" style="61" customWidth="1"/>
    <col min="9482" max="9482" width="6.125" style="61" customWidth="1"/>
    <col min="9483" max="9483" width="3.625" style="61" customWidth="1"/>
    <col min="9484" max="9486" width="3.75" style="61" customWidth="1"/>
    <col min="9487" max="9492" width="2.875" style="61" customWidth="1"/>
    <col min="9493" max="9493" width="0" style="61" hidden="1" customWidth="1"/>
    <col min="9494" max="9728" width="9" style="61"/>
    <col min="9729" max="9729" width="3.5" style="61" customWidth="1"/>
    <col min="9730" max="9730" width="2.625" style="61" customWidth="1"/>
    <col min="9731" max="9732" width="0" style="61" hidden="1" customWidth="1"/>
    <col min="9733" max="9733" width="11.5" style="61" customWidth="1"/>
    <col min="9734" max="9734" width="4.875" style="61" customWidth="1"/>
    <col min="9735" max="9735" width="4" style="61" customWidth="1"/>
    <col min="9736" max="9736" width="3.75" style="61" customWidth="1"/>
    <col min="9737" max="9737" width="4.375" style="61" customWidth="1"/>
    <col min="9738" max="9738" width="6.125" style="61" customWidth="1"/>
    <col min="9739" max="9739" width="3.625" style="61" customWidth="1"/>
    <col min="9740" max="9742" width="3.75" style="61" customWidth="1"/>
    <col min="9743" max="9748" width="2.875" style="61" customWidth="1"/>
    <col min="9749" max="9749" width="0" style="61" hidden="1" customWidth="1"/>
    <col min="9750" max="9984" width="9" style="61"/>
    <col min="9985" max="9985" width="3.5" style="61" customWidth="1"/>
    <col min="9986" max="9986" width="2.625" style="61" customWidth="1"/>
    <col min="9987" max="9988" width="0" style="61" hidden="1" customWidth="1"/>
    <col min="9989" max="9989" width="11.5" style="61" customWidth="1"/>
    <col min="9990" max="9990" width="4.875" style="61" customWidth="1"/>
    <col min="9991" max="9991" width="4" style="61" customWidth="1"/>
    <col min="9992" max="9992" width="3.75" style="61" customWidth="1"/>
    <col min="9993" max="9993" width="4.375" style="61" customWidth="1"/>
    <col min="9994" max="9994" width="6.125" style="61" customWidth="1"/>
    <col min="9995" max="9995" width="3.625" style="61" customWidth="1"/>
    <col min="9996" max="9998" width="3.75" style="61" customWidth="1"/>
    <col min="9999" max="10004" width="2.875" style="61" customWidth="1"/>
    <col min="10005" max="10005" width="0" style="61" hidden="1" customWidth="1"/>
    <col min="10006" max="10240" width="9" style="61"/>
    <col min="10241" max="10241" width="3.5" style="61" customWidth="1"/>
    <col min="10242" max="10242" width="2.625" style="61" customWidth="1"/>
    <col min="10243" max="10244" width="0" style="61" hidden="1" customWidth="1"/>
    <col min="10245" max="10245" width="11.5" style="61" customWidth="1"/>
    <col min="10246" max="10246" width="4.875" style="61" customWidth="1"/>
    <col min="10247" max="10247" width="4" style="61" customWidth="1"/>
    <col min="10248" max="10248" width="3.75" style="61" customWidth="1"/>
    <col min="10249" max="10249" width="4.375" style="61" customWidth="1"/>
    <col min="10250" max="10250" width="6.125" style="61" customWidth="1"/>
    <col min="10251" max="10251" width="3.625" style="61" customWidth="1"/>
    <col min="10252" max="10254" width="3.75" style="61" customWidth="1"/>
    <col min="10255" max="10260" width="2.875" style="61" customWidth="1"/>
    <col min="10261" max="10261" width="0" style="61" hidden="1" customWidth="1"/>
    <col min="10262" max="10496" width="9" style="61"/>
    <col min="10497" max="10497" width="3.5" style="61" customWidth="1"/>
    <col min="10498" max="10498" width="2.625" style="61" customWidth="1"/>
    <col min="10499" max="10500" width="0" style="61" hidden="1" customWidth="1"/>
    <col min="10501" max="10501" width="11.5" style="61" customWidth="1"/>
    <col min="10502" max="10502" width="4.875" style="61" customWidth="1"/>
    <col min="10503" max="10503" width="4" style="61" customWidth="1"/>
    <col min="10504" max="10504" width="3.75" style="61" customWidth="1"/>
    <col min="10505" max="10505" width="4.375" style="61" customWidth="1"/>
    <col min="10506" max="10506" width="6.125" style="61" customWidth="1"/>
    <col min="10507" max="10507" width="3.625" style="61" customWidth="1"/>
    <col min="10508" max="10510" width="3.75" style="61" customWidth="1"/>
    <col min="10511" max="10516" width="2.875" style="61" customWidth="1"/>
    <col min="10517" max="10517" width="0" style="61" hidden="1" customWidth="1"/>
    <col min="10518" max="10752" width="9" style="61"/>
    <col min="10753" max="10753" width="3.5" style="61" customWidth="1"/>
    <col min="10754" max="10754" width="2.625" style="61" customWidth="1"/>
    <col min="10755" max="10756" width="0" style="61" hidden="1" customWidth="1"/>
    <col min="10757" max="10757" width="11.5" style="61" customWidth="1"/>
    <col min="10758" max="10758" width="4.875" style="61" customWidth="1"/>
    <col min="10759" max="10759" width="4" style="61" customWidth="1"/>
    <col min="10760" max="10760" width="3.75" style="61" customWidth="1"/>
    <col min="10761" max="10761" width="4.375" style="61" customWidth="1"/>
    <col min="10762" max="10762" width="6.125" style="61" customWidth="1"/>
    <col min="10763" max="10763" width="3.625" style="61" customWidth="1"/>
    <col min="10764" max="10766" width="3.75" style="61" customWidth="1"/>
    <col min="10767" max="10772" width="2.875" style="61" customWidth="1"/>
    <col min="10773" max="10773" width="0" style="61" hidden="1" customWidth="1"/>
    <col min="10774" max="11008" width="9" style="61"/>
    <col min="11009" max="11009" width="3.5" style="61" customWidth="1"/>
    <col min="11010" max="11010" width="2.625" style="61" customWidth="1"/>
    <col min="11011" max="11012" width="0" style="61" hidden="1" customWidth="1"/>
    <col min="11013" max="11013" width="11.5" style="61" customWidth="1"/>
    <col min="11014" max="11014" width="4.875" style="61" customWidth="1"/>
    <col min="11015" max="11015" width="4" style="61" customWidth="1"/>
    <col min="11016" max="11016" width="3.75" style="61" customWidth="1"/>
    <col min="11017" max="11017" width="4.375" style="61" customWidth="1"/>
    <col min="11018" max="11018" width="6.125" style="61" customWidth="1"/>
    <col min="11019" max="11019" width="3.625" style="61" customWidth="1"/>
    <col min="11020" max="11022" width="3.75" style="61" customWidth="1"/>
    <col min="11023" max="11028" width="2.875" style="61" customWidth="1"/>
    <col min="11029" max="11029" width="0" style="61" hidden="1" customWidth="1"/>
    <col min="11030" max="11264" width="9" style="61"/>
    <col min="11265" max="11265" width="3.5" style="61" customWidth="1"/>
    <col min="11266" max="11266" width="2.625" style="61" customWidth="1"/>
    <col min="11267" max="11268" width="0" style="61" hidden="1" customWidth="1"/>
    <col min="11269" max="11269" width="11.5" style="61" customWidth="1"/>
    <col min="11270" max="11270" width="4.875" style="61" customWidth="1"/>
    <col min="11271" max="11271" width="4" style="61" customWidth="1"/>
    <col min="11272" max="11272" width="3.75" style="61" customWidth="1"/>
    <col min="11273" max="11273" width="4.375" style="61" customWidth="1"/>
    <col min="11274" max="11274" width="6.125" style="61" customWidth="1"/>
    <col min="11275" max="11275" width="3.625" style="61" customWidth="1"/>
    <col min="11276" max="11278" width="3.75" style="61" customWidth="1"/>
    <col min="11279" max="11284" width="2.875" style="61" customWidth="1"/>
    <col min="11285" max="11285" width="0" style="61" hidden="1" customWidth="1"/>
    <col min="11286" max="11520" width="9" style="61"/>
    <col min="11521" max="11521" width="3.5" style="61" customWidth="1"/>
    <col min="11522" max="11522" width="2.625" style="61" customWidth="1"/>
    <col min="11523" max="11524" width="0" style="61" hidden="1" customWidth="1"/>
    <col min="11525" max="11525" width="11.5" style="61" customWidth="1"/>
    <col min="11526" max="11526" width="4.875" style="61" customWidth="1"/>
    <col min="11527" max="11527" width="4" style="61" customWidth="1"/>
    <col min="11528" max="11528" width="3.75" style="61" customWidth="1"/>
    <col min="11529" max="11529" width="4.375" style="61" customWidth="1"/>
    <col min="11530" max="11530" width="6.125" style="61" customWidth="1"/>
    <col min="11531" max="11531" width="3.625" style="61" customWidth="1"/>
    <col min="11532" max="11534" width="3.75" style="61" customWidth="1"/>
    <col min="11535" max="11540" width="2.875" style="61" customWidth="1"/>
    <col min="11541" max="11541" width="0" style="61" hidden="1" customWidth="1"/>
    <col min="11542" max="11776" width="9" style="61"/>
    <col min="11777" max="11777" width="3.5" style="61" customWidth="1"/>
    <col min="11778" max="11778" width="2.625" style="61" customWidth="1"/>
    <col min="11779" max="11780" width="0" style="61" hidden="1" customWidth="1"/>
    <col min="11781" max="11781" width="11.5" style="61" customWidth="1"/>
    <col min="11782" max="11782" width="4.875" style="61" customWidth="1"/>
    <col min="11783" max="11783" width="4" style="61" customWidth="1"/>
    <col min="11784" max="11784" width="3.75" style="61" customWidth="1"/>
    <col min="11785" max="11785" width="4.375" style="61" customWidth="1"/>
    <col min="11786" max="11786" width="6.125" style="61" customWidth="1"/>
    <col min="11787" max="11787" width="3.625" style="61" customWidth="1"/>
    <col min="11788" max="11790" width="3.75" style="61" customWidth="1"/>
    <col min="11791" max="11796" width="2.875" style="61" customWidth="1"/>
    <col min="11797" max="11797" width="0" style="61" hidden="1" customWidth="1"/>
    <col min="11798" max="12032" width="9" style="61"/>
    <col min="12033" max="12033" width="3.5" style="61" customWidth="1"/>
    <col min="12034" max="12034" width="2.625" style="61" customWidth="1"/>
    <col min="12035" max="12036" width="0" style="61" hidden="1" customWidth="1"/>
    <col min="12037" max="12037" width="11.5" style="61" customWidth="1"/>
    <col min="12038" max="12038" width="4.875" style="61" customWidth="1"/>
    <col min="12039" max="12039" width="4" style="61" customWidth="1"/>
    <col min="12040" max="12040" width="3.75" style="61" customWidth="1"/>
    <col min="12041" max="12041" width="4.375" style="61" customWidth="1"/>
    <col min="12042" max="12042" width="6.125" style="61" customWidth="1"/>
    <col min="12043" max="12043" width="3.625" style="61" customWidth="1"/>
    <col min="12044" max="12046" width="3.75" style="61" customWidth="1"/>
    <col min="12047" max="12052" width="2.875" style="61" customWidth="1"/>
    <col min="12053" max="12053" width="0" style="61" hidden="1" customWidth="1"/>
    <col min="12054" max="12288" width="9" style="61"/>
    <col min="12289" max="12289" width="3.5" style="61" customWidth="1"/>
    <col min="12290" max="12290" width="2.625" style="61" customWidth="1"/>
    <col min="12291" max="12292" width="0" style="61" hidden="1" customWidth="1"/>
    <col min="12293" max="12293" width="11.5" style="61" customWidth="1"/>
    <col min="12294" max="12294" width="4.875" style="61" customWidth="1"/>
    <col min="12295" max="12295" width="4" style="61" customWidth="1"/>
    <col min="12296" max="12296" width="3.75" style="61" customWidth="1"/>
    <col min="12297" max="12297" width="4.375" style="61" customWidth="1"/>
    <col min="12298" max="12298" width="6.125" style="61" customWidth="1"/>
    <col min="12299" max="12299" width="3.625" style="61" customWidth="1"/>
    <col min="12300" max="12302" width="3.75" style="61" customWidth="1"/>
    <col min="12303" max="12308" width="2.875" style="61" customWidth="1"/>
    <col min="12309" max="12309" width="0" style="61" hidden="1" customWidth="1"/>
    <col min="12310" max="12544" width="9" style="61"/>
    <col min="12545" max="12545" width="3.5" style="61" customWidth="1"/>
    <col min="12546" max="12546" width="2.625" style="61" customWidth="1"/>
    <col min="12547" max="12548" width="0" style="61" hidden="1" customWidth="1"/>
    <col min="12549" max="12549" width="11.5" style="61" customWidth="1"/>
    <col min="12550" max="12550" width="4.875" style="61" customWidth="1"/>
    <col min="12551" max="12551" width="4" style="61" customWidth="1"/>
    <col min="12552" max="12552" width="3.75" style="61" customWidth="1"/>
    <col min="12553" max="12553" width="4.375" style="61" customWidth="1"/>
    <col min="12554" max="12554" width="6.125" style="61" customWidth="1"/>
    <col min="12555" max="12555" width="3.625" style="61" customWidth="1"/>
    <col min="12556" max="12558" width="3.75" style="61" customWidth="1"/>
    <col min="12559" max="12564" width="2.875" style="61" customWidth="1"/>
    <col min="12565" max="12565" width="0" style="61" hidden="1" customWidth="1"/>
    <col min="12566" max="12800" width="9" style="61"/>
    <col min="12801" max="12801" width="3.5" style="61" customWidth="1"/>
    <col min="12802" max="12802" width="2.625" style="61" customWidth="1"/>
    <col min="12803" max="12804" width="0" style="61" hidden="1" customWidth="1"/>
    <col min="12805" max="12805" width="11.5" style="61" customWidth="1"/>
    <col min="12806" max="12806" width="4.875" style="61" customWidth="1"/>
    <col min="12807" max="12807" width="4" style="61" customWidth="1"/>
    <col min="12808" max="12808" width="3.75" style="61" customWidth="1"/>
    <col min="12809" max="12809" width="4.375" style="61" customWidth="1"/>
    <col min="12810" max="12810" width="6.125" style="61" customWidth="1"/>
    <col min="12811" max="12811" width="3.625" style="61" customWidth="1"/>
    <col min="12812" max="12814" width="3.75" style="61" customWidth="1"/>
    <col min="12815" max="12820" width="2.875" style="61" customWidth="1"/>
    <col min="12821" max="12821" width="0" style="61" hidden="1" customWidth="1"/>
    <col min="12822" max="13056" width="9" style="61"/>
    <col min="13057" max="13057" width="3.5" style="61" customWidth="1"/>
    <col min="13058" max="13058" width="2.625" style="61" customWidth="1"/>
    <col min="13059" max="13060" width="0" style="61" hidden="1" customWidth="1"/>
    <col min="13061" max="13061" width="11.5" style="61" customWidth="1"/>
    <col min="13062" max="13062" width="4.875" style="61" customWidth="1"/>
    <col min="13063" max="13063" width="4" style="61" customWidth="1"/>
    <col min="13064" max="13064" width="3.75" style="61" customWidth="1"/>
    <col min="13065" max="13065" width="4.375" style="61" customWidth="1"/>
    <col min="13066" max="13066" width="6.125" style="61" customWidth="1"/>
    <col min="13067" max="13067" width="3.625" style="61" customWidth="1"/>
    <col min="13068" max="13070" width="3.75" style="61" customWidth="1"/>
    <col min="13071" max="13076" width="2.875" style="61" customWidth="1"/>
    <col min="13077" max="13077" width="0" style="61" hidden="1" customWidth="1"/>
    <col min="13078" max="13312" width="9" style="61"/>
    <col min="13313" max="13313" width="3.5" style="61" customWidth="1"/>
    <col min="13314" max="13314" width="2.625" style="61" customWidth="1"/>
    <col min="13315" max="13316" width="0" style="61" hidden="1" customWidth="1"/>
    <col min="13317" max="13317" width="11.5" style="61" customWidth="1"/>
    <col min="13318" max="13318" width="4.875" style="61" customWidth="1"/>
    <col min="13319" max="13319" width="4" style="61" customWidth="1"/>
    <col min="13320" max="13320" width="3.75" style="61" customWidth="1"/>
    <col min="13321" max="13321" width="4.375" style="61" customWidth="1"/>
    <col min="13322" max="13322" width="6.125" style="61" customWidth="1"/>
    <col min="13323" max="13323" width="3.625" style="61" customWidth="1"/>
    <col min="13324" max="13326" width="3.75" style="61" customWidth="1"/>
    <col min="13327" max="13332" width="2.875" style="61" customWidth="1"/>
    <col min="13333" max="13333" width="0" style="61" hidden="1" customWidth="1"/>
    <col min="13334" max="13568" width="9" style="61"/>
    <col min="13569" max="13569" width="3.5" style="61" customWidth="1"/>
    <col min="13570" max="13570" width="2.625" style="61" customWidth="1"/>
    <col min="13571" max="13572" width="0" style="61" hidden="1" customWidth="1"/>
    <col min="13573" max="13573" width="11.5" style="61" customWidth="1"/>
    <col min="13574" max="13574" width="4.875" style="61" customWidth="1"/>
    <col min="13575" max="13575" width="4" style="61" customWidth="1"/>
    <col min="13576" max="13576" width="3.75" style="61" customWidth="1"/>
    <col min="13577" max="13577" width="4.375" style="61" customWidth="1"/>
    <col min="13578" max="13578" width="6.125" style="61" customWidth="1"/>
    <col min="13579" max="13579" width="3.625" style="61" customWidth="1"/>
    <col min="13580" max="13582" width="3.75" style="61" customWidth="1"/>
    <col min="13583" max="13588" width="2.875" style="61" customWidth="1"/>
    <col min="13589" max="13589" width="0" style="61" hidden="1" customWidth="1"/>
    <col min="13590" max="13824" width="9" style="61"/>
    <col min="13825" max="13825" width="3.5" style="61" customWidth="1"/>
    <col min="13826" max="13826" width="2.625" style="61" customWidth="1"/>
    <col min="13827" max="13828" width="0" style="61" hidden="1" customWidth="1"/>
    <col min="13829" max="13829" width="11.5" style="61" customWidth="1"/>
    <col min="13830" max="13830" width="4.875" style="61" customWidth="1"/>
    <col min="13831" max="13831" width="4" style="61" customWidth="1"/>
    <col min="13832" max="13832" width="3.75" style="61" customWidth="1"/>
    <col min="13833" max="13833" width="4.375" style="61" customWidth="1"/>
    <col min="13834" max="13834" width="6.125" style="61" customWidth="1"/>
    <col min="13835" max="13835" width="3.625" style="61" customWidth="1"/>
    <col min="13836" max="13838" width="3.75" style="61" customWidth="1"/>
    <col min="13839" max="13844" width="2.875" style="61" customWidth="1"/>
    <col min="13845" max="13845" width="0" style="61" hidden="1" customWidth="1"/>
    <col min="13846" max="14080" width="9" style="61"/>
    <col min="14081" max="14081" width="3.5" style="61" customWidth="1"/>
    <col min="14082" max="14082" width="2.625" style="61" customWidth="1"/>
    <col min="14083" max="14084" width="0" style="61" hidden="1" customWidth="1"/>
    <col min="14085" max="14085" width="11.5" style="61" customWidth="1"/>
    <col min="14086" max="14086" width="4.875" style="61" customWidth="1"/>
    <col min="14087" max="14087" width="4" style="61" customWidth="1"/>
    <col min="14088" max="14088" width="3.75" style="61" customWidth="1"/>
    <col min="14089" max="14089" width="4.375" style="61" customWidth="1"/>
    <col min="14090" max="14090" width="6.125" style="61" customWidth="1"/>
    <col min="14091" max="14091" width="3.625" style="61" customWidth="1"/>
    <col min="14092" max="14094" width="3.75" style="61" customWidth="1"/>
    <col min="14095" max="14100" width="2.875" style="61" customWidth="1"/>
    <col min="14101" max="14101" width="0" style="61" hidden="1" customWidth="1"/>
    <col min="14102" max="14336" width="9" style="61"/>
    <col min="14337" max="14337" width="3.5" style="61" customWidth="1"/>
    <col min="14338" max="14338" width="2.625" style="61" customWidth="1"/>
    <col min="14339" max="14340" width="0" style="61" hidden="1" customWidth="1"/>
    <col min="14341" max="14341" width="11.5" style="61" customWidth="1"/>
    <col min="14342" max="14342" width="4.875" style="61" customWidth="1"/>
    <col min="14343" max="14343" width="4" style="61" customWidth="1"/>
    <col min="14344" max="14344" width="3.75" style="61" customWidth="1"/>
    <col min="14345" max="14345" width="4.375" style="61" customWidth="1"/>
    <col min="14346" max="14346" width="6.125" style="61" customWidth="1"/>
    <col min="14347" max="14347" width="3.625" style="61" customWidth="1"/>
    <col min="14348" max="14350" width="3.75" style="61" customWidth="1"/>
    <col min="14351" max="14356" width="2.875" style="61" customWidth="1"/>
    <col min="14357" max="14357" width="0" style="61" hidden="1" customWidth="1"/>
    <col min="14358" max="14592" width="9" style="61"/>
    <col min="14593" max="14593" width="3.5" style="61" customWidth="1"/>
    <col min="14594" max="14594" width="2.625" style="61" customWidth="1"/>
    <col min="14595" max="14596" width="0" style="61" hidden="1" customWidth="1"/>
    <col min="14597" max="14597" width="11.5" style="61" customWidth="1"/>
    <col min="14598" max="14598" width="4.875" style="61" customWidth="1"/>
    <col min="14599" max="14599" width="4" style="61" customWidth="1"/>
    <col min="14600" max="14600" width="3.75" style="61" customWidth="1"/>
    <col min="14601" max="14601" width="4.375" style="61" customWidth="1"/>
    <col min="14602" max="14602" width="6.125" style="61" customWidth="1"/>
    <col min="14603" max="14603" width="3.625" style="61" customWidth="1"/>
    <col min="14604" max="14606" width="3.75" style="61" customWidth="1"/>
    <col min="14607" max="14612" width="2.875" style="61" customWidth="1"/>
    <col min="14613" max="14613" width="0" style="61" hidden="1" customWidth="1"/>
    <col min="14614" max="14848" width="9" style="61"/>
    <col min="14849" max="14849" width="3.5" style="61" customWidth="1"/>
    <col min="14850" max="14850" width="2.625" style="61" customWidth="1"/>
    <col min="14851" max="14852" width="0" style="61" hidden="1" customWidth="1"/>
    <col min="14853" max="14853" width="11.5" style="61" customWidth="1"/>
    <col min="14854" max="14854" width="4.875" style="61" customWidth="1"/>
    <col min="14855" max="14855" width="4" style="61" customWidth="1"/>
    <col min="14856" max="14856" width="3.75" style="61" customWidth="1"/>
    <col min="14857" max="14857" width="4.375" style="61" customWidth="1"/>
    <col min="14858" max="14858" width="6.125" style="61" customWidth="1"/>
    <col min="14859" max="14859" width="3.625" style="61" customWidth="1"/>
    <col min="14860" max="14862" width="3.75" style="61" customWidth="1"/>
    <col min="14863" max="14868" width="2.875" style="61" customWidth="1"/>
    <col min="14869" max="14869" width="0" style="61" hidden="1" customWidth="1"/>
    <col min="14870" max="15104" width="9" style="61"/>
    <col min="15105" max="15105" width="3.5" style="61" customWidth="1"/>
    <col min="15106" max="15106" width="2.625" style="61" customWidth="1"/>
    <col min="15107" max="15108" width="0" style="61" hidden="1" customWidth="1"/>
    <col min="15109" max="15109" width="11.5" style="61" customWidth="1"/>
    <col min="15110" max="15110" width="4.875" style="61" customWidth="1"/>
    <col min="15111" max="15111" width="4" style="61" customWidth="1"/>
    <col min="15112" max="15112" width="3.75" style="61" customWidth="1"/>
    <col min="15113" max="15113" width="4.375" style="61" customWidth="1"/>
    <col min="15114" max="15114" width="6.125" style="61" customWidth="1"/>
    <col min="15115" max="15115" width="3.625" style="61" customWidth="1"/>
    <col min="15116" max="15118" width="3.75" style="61" customWidth="1"/>
    <col min="15119" max="15124" width="2.875" style="61" customWidth="1"/>
    <col min="15125" max="15125" width="0" style="61" hidden="1" customWidth="1"/>
    <col min="15126" max="15360" width="9" style="61"/>
    <col min="15361" max="15361" width="3.5" style="61" customWidth="1"/>
    <col min="15362" max="15362" width="2.625" style="61" customWidth="1"/>
    <col min="15363" max="15364" width="0" style="61" hidden="1" customWidth="1"/>
    <col min="15365" max="15365" width="11.5" style="61" customWidth="1"/>
    <col min="15366" max="15366" width="4.875" style="61" customWidth="1"/>
    <col min="15367" max="15367" width="4" style="61" customWidth="1"/>
    <col min="15368" max="15368" width="3.75" style="61" customWidth="1"/>
    <col min="15369" max="15369" width="4.375" style="61" customWidth="1"/>
    <col min="15370" max="15370" width="6.125" style="61" customWidth="1"/>
    <col min="15371" max="15371" width="3.625" style="61" customWidth="1"/>
    <col min="15372" max="15374" width="3.75" style="61" customWidth="1"/>
    <col min="15375" max="15380" width="2.875" style="61" customWidth="1"/>
    <col min="15381" max="15381" width="0" style="61" hidden="1" customWidth="1"/>
    <col min="15382" max="15616" width="9" style="61"/>
    <col min="15617" max="15617" width="3.5" style="61" customWidth="1"/>
    <col min="15618" max="15618" width="2.625" style="61" customWidth="1"/>
    <col min="15619" max="15620" width="0" style="61" hidden="1" customWidth="1"/>
    <col min="15621" max="15621" width="11.5" style="61" customWidth="1"/>
    <col min="15622" max="15622" width="4.875" style="61" customWidth="1"/>
    <col min="15623" max="15623" width="4" style="61" customWidth="1"/>
    <col min="15624" max="15624" width="3.75" style="61" customWidth="1"/>
    <col min="15625" max="15625" width="4.375" style="61" customWidth="1"/>
    <col min="15626" max="15626" width="6.125" style="61" customWidth="1"/>
    <col min="15627" max="15627" width="3.625" style="61" customWidth="1"/>
    <col min="15628" max="15630" width="3.75" style="61" customWidth="1"/>
    <col min="15631" max="15636" width="2.875" style="61" customWidth="1"/>
    <col min="15637" max="15637" width="0" style="61" hidden="1" customWidth="1"/>
    <col min="15638" max="15872" width="9" style="61"/>
    <col min="15873" max="15873" width="3.5" style="61" customWidth="1"/>
    <col min="15874" max="15874" width="2.625" style="61" customWidth="1"/>
    <col min="15875" max="15876" width="0" style="61" hidden="1" customWidth="1"/>
    <col min="15877" max="15877" width="11.5" style="61" customWidth="1"/>
    <col min="15878" max="15878" width="4.875" style="61" customWidth="1"/>
    <col min="15879" max="15879" width="4" style="61" customWidth="1"/>
    <col min="15880" max="15880" width="3.75" style="61" customWidth="1"/>
    <col min="15881" max="15881" width="4.375" style="61" customWidth="1"/>
    <col min="15882" max="15882" width="6.125" style="61" customWidth="1"/>
    <col min="15883" max="15883" width="3.625" style="61" customWidth="1"/>
    <col min="15884" max="15886" width="3.75" style="61" customWidth="1"/>
    <col min="15887" max="15892" width="2.875" style="61" customWidth="1"/>
    <col min="15893" max="15893" width="0" style="61" hidden="1" customWidth="1"/>
    <col min="15894" max="16128" width="9" style="61"/>
    <col min="16129" max="16129" width="3.5" style="61" customWidth="1"/>
    <col min="16130" max="16130" width="2.625" style="61" customWidth="1"/>
    <col min="16131" max="16132" width="0" style="61" hidden="1" customWidth="1"/>
    <col min="16133" max="16133" width="11.5" style="61" customWidth="1"/>
    <col min="16134" max="16134" width="4.875" style="61" customWidth="1"/>
    <col min="16135" max="16135" width="4" style="61" customWidth="1"/>
    <col min="16136" max="16136" width="3.75" style="61" customWidth="1"/>
    <col min="16137" max="16137" width="4.375" style="61" customWidth="1"/>
    <col min="16138" max="16138" width="6.125" style="61" customWidth="1"/>
    <col min="16139" max="16139" width="3.625" style="61" customWidth="1"/>
    <col min="16140" max="16142" width="3.75" style="61" customWidth="1"/>
    <col min="16143" max="16148" width="2.875" style="61" customWidth="1"/>
    <col min="16149" max="16149" width="0" style="61" hidden="1" customWidth="1"/>
    <col min="16150" max="16384" width="9" style="61"/>
  </cols>
  <sheetData>
    <row r="1" spans="1:21" ht="14.25" x14ac:dyDescent="0.15">
      <c r="A1" s="495" t="s">
        <v>938</v>
      </c>
      <c r="B1" s="495"/>
      <c r="C1" s="495"/>
      <c r="D1" s="495"/>
      <c r="E1" s="495"/>
      <c r="F1" s="495"/>
      <c r="G1" s="495"/>
      <c r="H1" s="495"/>
      <c r="I1" s="495"/>
      <c r="J1" s="495"/>
      <c r="K1" s="495"/>
      <c r="L1" s="495"/>
      <c r="M1" s="495"/>
      <c r="N1" s="495"/>
      <c r="O1" s="495"/>
      <c r="P1" s="495"/>
      <c r="Q1" s="495"/>
      <c r="R1" s="495"/>
      <c r="S1" s="495"/>
      <c r="T1" s="495"/>
      <c r="U1" s="495"/>
    </row>
    <row r="2" spans="1:21" ht="18" customHeight="1" x14ac:dyDescent="0.15">
      <c r="A2" s="507" t="s">
        <v>993</v>
      </c>
      <c r="B2" s="507"/>
      <c r="C2" s="507"/>
      <c r="D2" s="507"/>
      <c r="E2" s="507"/>
      <c r="F2" s="507"/>
      <c r="G2" s="507"/>
      <c r="H2" s="507"/>
      <c r="I2" s="507"/>
      <c r="J2" s="507"/>
      <c r="K2" s="507"/>
      <c r="L2" s="507"/>
      <c r="M2" s="507"/>
      <c r="N2" s="507"/>
      <c r="O2" s="507"/>
      <c r="P2" s="507"/>
      <c r="Q2" s="507"/>
      <c r="R2" s="507"/>
      <c r="S2" s="507"/>
      <c r="T2" s="507"/>
      <c r="U2" s="507"/>
    </row>
    <row r="3" spans="1:21" ht="15" customHeight="1" x14ac:dyDescent="0.15">
      <c r="A3" s="496" t="s">
        <v>939</v>
      </c>
      <c r="B3" s="496" t="s">
        <v>82</v>
      </c>
      <c r="C3" s="499" t="s">
        <v>940</v>
      </c>
      <c r="D3" s="499" t="s">
        <v>1</v>
      </c>
      <c r="E3" s="496" t="s">
        <v>2</v>
      </c>
      <c r="F3" s="496" t="s">
        <v>941</v>
      </c>
      <c r="G3" s="496" t="s">
        <v>191</v>
      </c>
      <c r="H3" s="496" t="s">
        <v>991</v>
      </c>
      <c r="I3" s="502" t="s">
        <v>0</v>
      </c>
      <c r="J3" s="526"/>
      <c r="K3" s="526"/>
      <c r="L3" s="526"/>
      <c r="M3" s="526"/>
      <c r="N3" s="496" t="s">
        <v>204</v>
      </c>
      <c r="O3" s="499" t="s">
        <v>630</v>
      </c>
      <c r="P3" s="499"/>
      <c r="Q3" s="499"/>
      <c r="R3" s="499"/>
      <c r="S3" s="499"/>
      <c r="T3" s="499"/>
      <c r="U3" s="515" t="s">
        <v>942</v>
      </c>
    </row>
    <row r="4" spans="1:21" ht="15" customHeight="1" x14ac:dyDescent="0.15">
      <c r="A4" s="497"/>
      <c r="B4" s="497"/>
      <c r="C4" s="499"/>
      <c r="D4" s="499"/>
      <c r="E4" s="497"/>
      <c r="F4" s="497"/>
      <c r="G4" s="497"/>
      <c r="H4" s="497"/>
      <c r="I4" s="500" t="s">
        <v>992</v>
      </c>
      <c r="J4" s="502" t="s">
        <v>943</v>
      </c>
      <c r="K4" s="503"/>
      <c r="L4" s="502" t="s">
        <v>944</v>
      </c>
      <c r="M4" s="503"/>
      <c r="N4" s="497"/>
      <c r="O4" s="504" t="s">
        <v>945</v>
      </c>
      <c r="P4" s="506" t="s">
        <v>946</v>
      </c>
      <c r="Q4" s="506" t="s">
        <v>947</v>
      </c>
      <c r="R4" s="506" t="s">
        <v>948</v>
      </c>
      <c r="S4" s="506" t="s">
        <v>949</v>
      </c>
      <c r="T4" s="506" t="s">
        <v>950</v>
      </c>
      <c r="U4" s="516"/>
    </row>
    <row r="5" spans="1:21" ht="15" customHeight="1" x14ac:dyDescent="0.15">
      <c r="A5" s="498"/>
      <c r="B5" s="498"/>
      <c r="C5" s="110"/>
      <c r="D5" s="110"/>
      <c r="E5" s="498"/>
      <c r="F5" s="498"/>
      <c r="G5" s="498"/>
      <c r="H5" s="498"/>
      <c r="I5" s="501"/>
      <c r="J5" s="110" t="s">
        <v>951</v>
      </c>
      <c r="K5" s="110" t="s">
        <v>952</v>
      </c>
      <c r="L5" s="111" t="s">
        <v>951</v>
      </c>
      <c r="M5" s="111" t="s">
        <v>952</v>
      </c>
      <c r="N5" s="498"/>
      <c r="O5" s="505"/>
      <c r="P5" s="498"/>
      <c r="Q5" s="498"/>
      <c r="R5" s="498"/>
      <c r="S5" s="498"/>
      <c r="T5" s="498"/>
      <c r="U5" s="517"/>
    </row>
    <row r="6" spans="1:21" ht="15" customHeight="1" x14ac:dyDescent="0.15">
      <c r="A6" s="522" t="s">
        <v>953</v>
      </c>
      <c r="B6" s="112">
        <v>1</v>
      </c>
      <c r="C6" s="113" t="s">
        <v>954</v>
      </c>
      <c r="D6" s="114"/>
      <c r="E6" s="115" t="s">
        <v>103</v>
      </c>
      <c r="F6" s="143" t="s">
        <v>216</v>
      </c>
      <c r="G6" s="143" t="s">
        <v>720</v>
      </c>
      <c r="H6" s="117">
        <v>4</v>
      </c>
      <c r="I6" s="117">
        <v>64</v>
      </c>
      <c r="J6" s="117">
        <v>24</v>
      </c>
      <c r="K6" s="117"/>
      <c r="L6" s="164"/>
      <c r="M6" s="118">
        <v>40</v>
      </c>
      <c r="N6" s="119" t="s">
        <v>16</v>
      </c>
      <c r="O6" s="120"/>
      <c r="P6" s="121">
        <v>64</v>
      </c>
      <c r="Q6" s="122"/>
      <c r="R6" s="121"/>
      <c r="S6" s="121"/>
      <c r="T6" s="121"/>
      <c r="U6" s="121"/>
    </row>
    <row r="7" spans="1:21" ht="15" customHeight="1" x14ac:dyDescent="0.15">
      <c r="A7" s="523"/>
      <c r="B7" s="112">
        <v>2</v>
      </c>
      <c r="C7" s="113" t="s">
        <v>954</v>
      </c>
      <c r="D7" s="114"/>
      <c r="E7" s="115" t="s">
        <v>13</v>
      </c>
      <c r="F7" s="143" t="s">
        <v>216</v>
      </c>
      <c r="G7" s="143" t="s">
        <v>720</v>
      </c>
      <c r="H7" s="117">
        <v>3</v>
      </c>
      <c r="I7" s="117">
        <v>48</v>
      </c>
      <c r="J7" s="117">
        <v>18</v>
      </c>
      <c r="K7" s="117"/>
      <c r="L7" s="164"/>
      <c r="M7" s="118">
        <v>30</v>
      </c>
      <c r="N7" s="119" t="s">
        <v>16</v>
      </c>
      <c r="O7" s="120">
        <v>48</v>
      </c>
      <c r="P7" s="122"/>
      <c r="Q7" s="122"/>
      <c r="R7" s="121"/>
      <c r="S7" s="121"/>
      <c r="T7" s="121"/>
      <c r="U7" s="121"/>
    </row>
    <row r="8" spans="1:21" ht="15" customHeight="1" x14ac:dyDescent="0.15">
      <c r="A8" s="523"/>
      <c r="B8" s="112">
        <v>3</v>
      </c>
      <c r="C8" s="113" t="s">
        <v>954</v>
      </c>
      <c r="D8" s="114"/>
      <c r="E8" s="115" t="s">
        <v>20</v>
      </c>
      <c r="F8" s="143" t="s">
        <v>216</v>
      </c>
      <c r="G8" s="143" t="s">
        <v>720</v>
      </c>
      <c r="H8" s="117">
        <v>2</v>
      </c>
      <c r="I8" s="117">
        <v>32</v>
      </c>
      <c r="J8" s="117">
        <v>16</v>
      </c>
      <c r="K8" s="117"/>
      <c r="L8" s="164"/>
      <c r="M8" s="118">
        <v>16</v>
      </c>
      <c r="N8" s="123" t="s">
        <v>21</v>
      </c>
      <c r="O8" s="120">
        <v>8</v>
      </c>
      <c r="P8" s="121">
        <v>8</v>
      </c>
      <c r="Q8" s="121">
        <v>8</v>
      </c>
      <c r="R8" s="121">
        <v>8</v>
      </c>
      <c r="S8" s="121"/>
      <c r="T8" s="121"/>
      <c r="U8" s="121"/>
    </row>
    <row r="9" spans="1:21" ht="15" customHeight="1" x14ac:dyDescent="0.15">
      <c r="A9" s="523"/>
      <c r="B9" s="112">
        <v>4</v>
      </c>
      <c r="C9" s="113" t="s">
        <v>954</v>
      </c>
      <c r="D9" s="114"/>
      <c r="E9" s="115" t="s">
        <v>955</v>
      </c>
      <c r="F9" s="143" t="s">
        <v>216</v>
      </c>
      <c r="G9" s="143" t="s">
        <v>720</v>
      </c>
      <c r="H9" s="117">
        <v>1</v>
      </c>
      <c r="I9" s="117">
        <v>20</v>
      </c>
      <c r="J9" s="117">
        <v>10</v>
      </c>
      <c r="K9" s="117"/>
      <c r="L9" s="164"/>
      <c r="M9" s="118">
        <v>10</v>
      </c>
      <c r="N9" s="123" t="s">
        <v>21</v>
      </c>
      <c r="O9" s="120">
        <v>20</v>
      </c>
      <c r="P9" s="121"/>
      <c r="Q9" s="121"/>
      <c r="R9" s="121"/>
      <c r="S9" s="121"/>
      <c r="T9" s="121"/>
      <c r="U9" s="121"/>
    </row>
    <row r="10" spans="1:21" ht="15" customHeight="1" x14ac:dyDescent="0.15">
      <c r="A10" s="523"/>
      <c r="B10" s="112">
        <v>5</v>
      </c>
      <c r="C10" s="113" t="s">
        <v>954</v>
      </c>
      <c r="D10" s="112"/>
      <c r="E10" s="115" t="s">
        <v>956</v>
      </c>
      <c r="F10" s="143" t="s">
        <v>216</v>
      </c>
      <c r="G10" s="143" t="s">
        <v>720</v>
      </c>
      <c r="H10" s="113">
        <v>1</v>
      </c>
      <c r="I10" s="113">
        <v>18</v>
      </c>
      <c r="J10" s="113">
        <v>10</v>
      </c>
      <c r="K10" s="113"/>
      <c r="L10" s="164"/>
      <c r="M10" s="124">
        <v>8</v>
      </c>
      <c r="N10" s="123" t="s">
        <v>21</v>
      </c>
      <c r="O10" s="120"/>
      <c r="P10" s="121">
        <v>18</v>
      </c>
      <c r="Q10" s="121"/>
      <c r="R10" s="121"/>
      <c r="S10" s="121"/>
      <c r="T10" s="121"/>
      <c r="U10" s="121"/>
    </row>
    <row r="11" spans="1:21" ht="15" customHeight="1" x14ac:dyDescent="0.15">
      <c r="A11" s="523"/>
      <c r="B11" s="112">
        <v>6</v>
      </c>
      <c r="C11" s="112" t="s">
        <v>957</v>
      </c>
      <c r="D11" s="112"/>
      <c r="E11" s="115" t="s">
        <v>958</v>
      </c>
      <c r="F11" s="143" t="s">
        <v>216</v>
      </c>
      <c r="G11" s="143" t="s">
        <v>720</v>
      </c>
      <c r="H11" s="113">
        <v>6</v>
      </c>
      <c r="I11" s="113">
        <v>96</v>
      </c>
      <c r="J11" s="113">
        <v>96</v>
      </c>
      <c r="K11" s="113"/>
      <c r="L11" s="164"/>
      <c r="M11" s="124"/>
      <c r="N11" s="123" t="s">
        <v>21</v>
      </c>
      <c r="O11" s="120">
        <v>32</v>
      </c>
      <c r="P11" s="121">
        <v>32</v>
      </c>
      <c r="Q11" s="121">
        <v>32</v>
      </c>
      <c r="R11" s="121"/>
      <c r="S11" s="121"/>
      <c r="T11" s="121"/>
      <c r="U11" s="121"/>
    </row>
    <row r="12" spans="1:21" ht="15" customHeight="1" x14ac:dyDescent="0.15">
      <c r="A12" s="523"/>
      <c r="B12" s="112">
        <v>7</v>
      </c>
      <c r="C12" s="112" t="s">
        <v>957</v>
      </c>
      <c r="D12" s="112"/>
      <c r="E12" s="115" t="s">
        <v>725</v>
      </c>
      <c r="F12" s="143" t="s">
        <v>216</v>
      </c>
      <c r="G12" s="143" t="s">
        <v>720</v>
      </c>
      <c r="H12" s="117">
        <v>2</v>
      </c>
      <c r="I12" s="117">
        <v>32</v>
      </c>
      <c r="J12" s="117">
        <v>32</v>
      </c>
      <c r="K12" s="117"/>
      <c r="L12" s="164"/>
      <c r="M12" s="118"/>
      <c r="N12" s="123" t="s">
        <v>21</v>
      </c>
      <c r="O12" s="120"/>
      <c r="P12" s="121"/>
      <c r="Q12" s="121"/>
      <c r="R12" s="121"/>
      <c r="S12" s="121">
        <v>32</v>
      </c>
      <c r="T12" s="121"/>
      <c r="U12" s="121"/>
    </row>
    <row r="13" spans="1:21" ht="15" customHeight="1" x14ac:dyDescent="0.15">
      <c r="A13" s="523"/>
      <c r="B13" s="112">
        <v>8</v>
      </c>
      <c r="C13" s="113" t="s">
        <v>954</v>
      </c>
      <c r="D13" s="114"/>
      <c r="E13" s="89" t="s">
        <v>757</v>
      </c>
      <c r="F13" s="143" t="s">
        <v>216</v>
      </c>
      <c r="G13" s="143" t="s">
        <v>720</v>
      </c>
      <c r="H13" s="117">
        <v>2</v>
      </c>
      <c r="I13" s="117">
        <v>32</v>
      </c>
      <c r="J13" s="117">
        <v>32</v>
      </c>
      <c r="K13" s="117"/>
      <c r="L13" s="164"/>
      <c r="M13" s="118"/>
      <c r="N13" s="123" t="s">
        <v>21</v>
      </c>
      <c r="O13" s="120"/>
      <c r="P13" s="121">
        <v>32</v>
      </c>
      <c r="Q13" s="121"/>
      <c r="R13" s="121"/>
      <c r="S13" s="121"/>
      <c r="T13" s="121"/>
      <c r="U13" s="121"/>
    </row>
    <row r="14" spans="1:21" ht="15" customHeight="1" x14ac:dyDescent="0.15">
      <c r="A14" s="523"/>
      <c r="B14" s="112">
        <v>9</v>
      </c>
      <c r="C14" s="113" t="s">
        <v>959</v>
      </c>
      <c r="D14" s="114"/>
      <c r="E14" s="115" t="s">
        <v>724</v>
      </c>
      <c r="F14" s="143" t="s">
        <v>216</v>
      </c>
      <c r="G14" s="143" t="s">
        <v>720</v>
      </c>
      <c r="H14" s="117">
        <v>1</v>
      </c>
      <c r="I14" s="117">
        <v>16</v>
      </c>
      <c r="J14" s="117">
        <v>16</v>
      </c>
      <c r="K14" s="117"/>
      <c r="L14" s="164"/>
      <c r="M14" s="118"/>
      <c r="N14" s="119" t="s">
        <v>960</v>
      </c>
      <c r="O14" s="125">
        <v>8</v>
      </c>
      <c r="P14" s="112"/>
      <c r="Q14" s="126"/>
      <c r="R14" s="112"/>
      <c r="S14" s="112"/>
      <c r="T14" s="122">
        <v>8</v>
      </c>
      <c r="U14" s="122"/>
    </row>
    <row r="15" spans="1:21" ht="15" customHeight="1" x14ac:dyDescent="0.15">
      <c r="A15" s="523"/>
      <c r="B15" s="112">
        <v>10</v>
      </c>
      <c r="C15" s="112" t="s">
        <v>957</v>
      </c>
      <c r="D15" s="112"/>
      <c r="E15" s="115" t="s">
        <v>961</v>
      </c>
      <c r="F15" s="143" t="s">
        <v>216</v>
      </c>
      <c r="G15" s="143" t="s">
        <v>720</v>
      </c>
      <c r="H15" s="117">
        <v>8</v>
      </c>
      <c r="I15" s="117">
        <v>128</v>
      </c>
      <c r="J15" s="117">
        <v>128</v>
      </c>
      <c r="K15" s="117"/>
      <c r="L15" s="164"/>
      <c r="M15" s="118"/>
      <c r="N15" s="123" t="s">
        <v>21</v>
      </c>
      <c r="O15" s="120">
        <v>32</v>
      </c>
      <c r="P15" s="121">
        <v>32</v>
      </c>
      <c r="Q15" s="121">
        <v>32</v>
      </c>
      <c r="R15" s="121">
        <v>32</v>
      </c>
      <c r="S15" s="112"/>
      <c r="T15" s="112"/>
      <c r="U15" s="112"/>
    </row>
    <row r="16" spans="1:21" ht="15" customHeight="1" x14ac:dyDescent="0.15">
      <c r="A16" s="523"/>
      <c r="B16" s="112">
        <v>11</v>
      </c>
      <c r="C16" s="112" t="s">
        <v>957</v>
      </c>
      <c r="D16" s="112"/>
      <c r="E16" s="115" t="s">
        <v>23</v>
      </c>
      <c r="F16" s="143" t="s">
        <v>216</v>
      </c>
      <c r="G16" s="143" t="s">
        <v>720</v>
      </c>
      <c r="H16" s="117">
        <v>2</v>
      </c>
      <c r="I16" s="117">
        <v>32</v>
      </c>
      <c r="J16" s="117">
        <v>32</v>
      </c>
      <c r="K16" s="117"/>
      <c r="L16" s="164"/>
      <c r="M16" s="124"/>
      <c r="N16" s="123" t="s">
        <v>21</v>
      </c>
      <c r="O16" s="120">
        <v>32</v>
      </c>
      <c r="P16" s="121"/>
      <c r="Q16" s="112"/>
      <c r="R16" s="112"/>
      <c r="S16" s="112"/>
      <c r="T16" s="112"/>
      <c r="U16" s="112"/>
    </row>
    <row r="17" spans="1:21" ht="15" customHeight="1" x14ac:dyDescent="0.15">
      <c r="A17" s="523"/>
      <c r="B17" s="112">
        <v>12</v>
      </c>
      <c r="C17" s="112" t="s">
        <v>957</v>
      </c>
      <c r="D17" s="112"/>
      <c r="E17" s="115" t="s">
        <v>598</v>
      </c>
      <c r="F17" s="143" t="s">
        <v>216</v>
      </c>
      <c r="G17" s="143" t="s">
        <v>720</v>
      </c>
      <c r="H17" s="117">
        <v>2</v>
      </c>
      <c r="I17" s="117">
        <v>32</v>
      </c>
      <c r="J17" s="117">
        <v>32</v>
      </c>
      <c r="K17" s="117"/>
      <c r="L17" s="164"/>
      <c r="M17" s="124"/>
      <c r="N17" s="123" t="s">
        <v>21</v>
      </c>
      <c r="O17" s="120">
        <v>32</v>
      </c>
      <c r="P17" s="121"/>
      <c r="Q17" s="112"/>
      <c r="R17" s="112"/>
      <c r="S17" s="112"/>
      <c r="T17" s="112"/>
      <c r="U17" s="112"/>
    </row>
    <row r="18" spans="1:21" ht="15" customHeight="1" x14ac:dyDescent="0.15">
      <c r="A18" s="523"/>
      <c r="B18" s="112">
        <v>13</v>
      </c>
      <c r="C18" s="112" t="s">
        <v>962</v>
      </c>
      <c r="D18" s="112"/>
      <c r="E18" s="115" t="s">
        <v>963</v>
      </c>
      <c r="F18" s="143" t="s">
        <v>216</v>
      </c>
      <c r="G18" s="143" t="s">
        <v>720</v>
      </c>
      <c r="H18" s="117">
        <v>3</v>
      </c>
      <c r="I18" s="117">
        <v>48</v>
      </c>
      <c r="J18" s="117">
        <v>48</v>
      </c>
      <c r="K18" s="117"/>
      <c r="L18" s="164"/>
      <c r="M18" s="124"/>
      <c r="N18" s="123" t="s">
        <v>21</v>
      </c>
      <c r="O18" s="120"/>
      <c r="P18" s="121"/>
      <c r="Q18" s="112">
        <v>48</v>
      </c>
      <c r="R18" s="112"/>
      <c r="S18" s="112"/>
      <c r="T18" s="112"/>
      <c r="U18" s="112" t="s">
        <v>964</v>
      </c>
    </row>
    <row r="19" spans="1:21" ht="15" customHeight="1" x14ac:dyDescent="0.15">
      <c r="A19" s="523"/>
      <c r="B19" s="112">
        <v>14</v>
      </c>
      <c r="C19" s="113" t="s">
        <v>965</v>
      </c>
      <c r="D19" s="113"/>
      <c r="E19" s="89" t="s">
        <v>966</v>
      </c>
      <c r="F19" s="143" t="s">
        <v>216</v>
      </c>
      <c r="G19" s="143" t="s">
        <v>720</v>
      </c>
      <c r="H19" s="113">
        <v>1.5</v>
      </c>
      <c r="I19" s="113">
        <v>24</v>
      </c>
      <c r="J19" s="113">
        <v>24</v>
      </c>
      <c r="K19" s="113"/>
      <c r="L19" s="164"/>
      <c r="M19" s="124"/>
      <c r="N19" s="123" t="s">
        <v>21</v>
      </c>
      <c r="O19" s="120">
        <v>24</v>
      </c>
      <c r="P19" s="121"/>
      <c r="Q19" s="112"/>
      <c r="R19" s="112"/>
      <c r="S19" s="112"/>
      <c r="T19" s="112"/>
      <c r="U19" s="112" t="s">
        <v>964</v>
      </c>
    </row>
    <row r="20" spans="1:21" ht="15" customHeight="1" x14ac:dyDescent="0.15">
      <c r="A20" s="524"/>
      <c r="B20" s="112">
        <v>15</v>
      </c>
      <c r="C20" s="113" t="s">
        <v>965</v>
      </c>
      <c r="D20" s="112"/>
      <c r="E20" s="127" t="s">
        <v>967</v>
      </c>
      <c r="F20" s="143" t="s">
        <v>216</v>
      </c>
      <c r="G20" s="143" t="s">
        <v>720</v>
      </c>
      <c r="H20" s="113">
        <v>2</v>
      </c>
      <c r="I20" s="117">
        <v>32</v>
      </c>
      <c r="J20" s="113">
        <v>32</v>
      </c>
      <c r="K20" s="113"/>
      <c r="L20" s="164"/>
      <c r="M20" s="124"/>
      <c r="N20" s="123" t="s">
        <v>21</v>
      </c>
      <c r="O20" s="128"/>
      <c r="P20" s="113"/>
      <c r="Q20" s="117"/>
      <c r="R20" s="112">
        <v>32</v>
      </c>
      <c r="S20" s="112"/>
      <c r="T20" s="112"/>
      <c r="U20" s="112" t="s">
        <v>964</v>
      </c>
    </row>
    <row r="21" spans="1:21" ht="15" customHeight="1" x14ac:dyDescent="0.15">
      <c r="A21" s="129"/>
      <c r="B21" s="512" t="s">
        <v>41</v>
      </c>
      <c r="C21" s="512"/>
      <c r="D21" s="512"/>
      <c r="E21" s="525"/>
      <c r="F21" s="525"/>
      <c r="G21" s="525"/>
      <c r="H21" s="112">
        <f>SUM(H6:H20)</f>
        <v>40.5</v>
      </c>
      <c r="I21" s="112">
        <f>SUM(I6:I20)</f>
        <v>654</v>
      </c>
      <c r="J21" s="112">
        <f>SUM(J6:J20)</f>
        <v>550</v>
      </c>
      <c r="K21" s="112"/>
      <c r="L21" s="164"/>
      <c r="M21" s="130">
        <f>SUM(M6:M20)</f>
        <v>104</v>
      </c>
      <c r="N21" s="131"/>
      <c r="O21" s="125">
        <f t="shared" ref="O21:T21" si="0">SUM(O6:O20)</f>
        <v>236</v>
      </c>
      <c r="P21" s="112">
        <f t="shared" si="0"/>
        <v>186</v>
      </c>
      <c r="Q21" s="112">
        <f t="shared" si="0"/>
        <v>120</v>
      </c>
      <c r="R21" s="112">
        <f t="shared" si="0"/>
        <v>72</v>
      </c>
      <c r="S21" s="112">
        <f t="shared" si="0"/>
        <v>32</v>
      </c>
      <c r="T21" s="112">
        <f t="shared" si="0"/>
        <v>8</v>
      </c>
      <c r="U21" s="132"/>
    </row>
    <row r="22" spans="1:21" ht="15" customHeight="1" x14ac:dyDescent="0.15">
      <c r="A22" s="496" t="s">
        <v>994</v>
      </c>
      <c r="B22" s="133">
        <v>17</v>
      </c>
      <c r="C22" s="112" t="s">
        <v>962</v>
      </c>
      <c r="D22" s="133"/>
      <c r="E22" s="89" t="s">
        <v>557</v>
      </c>
      <c r="F22" s="166" t="s">
        <v>262</v>
      </c>
      <c r="G22" s="166" t="s">
        <v>720</v>
      </c>
      <c r="H22" s="81">
        <v>5</v>
      </c>
      <c r="I22" s="81">
        <v>80</v>
      </c>
      <c r="J22" s="81">
        <v>48</v>
      </c>
      <c r="K22" s="92"/>
      <c r="L22" s="164"/>
      <c r="M22" s="134">
        <v>32</v>
      </c>
      <c r="N22" s="94" t="s">
        <v>21</v>
      </c>
      <c r="O22" s="135">
        <v>80</v>
      </c>
      <c r="P22" s="81"/>
      <c r="Q22" s="81"/>
      <c r="R22" s="81"/>
      <c r="S22" s="81"/>
      <c r="T22" s="81"/>
      <c r="U22" s="89"/>
    </row>
    <row r="23" spans="1:21" ht="15" customHeight="1" x14ac:dyDescent="0.15">
      <c r="A23" s="497"/>
      <c r="B23" s="133">
        <v>18</v>
      </c>
      <c r="C23" s="112" t="s">
        <v>962</v>
      </c>
      <c r="D23" s="133"/>
      <c r="E23" s="89" t="s">
        <v>54</v>
      </c>
      <c r="F23" s="166" t="s">
        <v>262</v>
      </c>
      <c r="G23" s="166" t="s">
        <v>720</v>
      </c>
      <c r="H23" s="81">
        <v>4</v>
      </c>
      <c r="I23" s="81">
        <v>64</v>
      </c>
      <c r="J23" s="81">
        <v>32</v>
      </c>
      <c r="K23" s="92"/>
      <c r="L23" s="164"/>
      <c r="M23" s="134">
        <v>32</v>
      </c>
      <c r="N23" s="94" t="s">
        <v>21</v>
      </c>
      <c r="O23" s="135"/>
      <c r="P23" s="81"/>
      <c r="Q23" s="81">
        <v>64</v>
      </c>
      <c r="R23" s="165"/>
      <c r="S23" s="81"/>
      <c r="T23" s="81"/>
      <c r="U23" s="89"/>
    </row>
    <row r="24" spans="1:21" ht="15" customHeight="1" x14ac:dyDescent="0.15">
      <c r="A24" s="497"/>
      <c r="B24" s="133">
        <v>19</v>
      </c>
      <c r="C24" s="112" t="s">
        <v>962</v>
      </c>
      <c r="D24" s="133"/>
      <c r="E24" s="89" t="s">
        <v>126</v>
      </c>
      <c r="F24" s="166" t="s">
        <v>262</v>
      </c>
      <c r="G24" s="166" t="s">
        <v>720</v>
      </c>
      <c r="H24" s="81">
        <v>4</v>
      </c>
      <c r="I24" s="81">
        <v>64</v>
      </c>
      <c r="J24" s="81">
        <v>32</v>
      </c>
      <c r="K24" s="92"/>
      <c r="L24" s="164"/>
      <c r="M24" s="134">
        <v>32</v>
      </c>
      <c r="N24" s="94" t="s">
        <v>21</v>
      </c>
      <c r="O24" s="135">
        <v>64</v>
      </c>
      <c r="P24" s="165"/>
      <c r="Q24" s="81"/>
      <c r="R24" s="81"/>
      <c r="S24" s="81"/>
      <c r="T24" s="81"/>
      <c r="U24" s="132"/>
    </row>
    <row r="25" spans="1:21" ht="15" customHeight="1" x14ac:dyDescent="0.15">
      <c r="A25" s="497"/>
      <c r="B25" s="133">
        <v>20</v>
      </c>
      <c r="C25" s="112" t="s">
        <v>962</v>
      </c>
      <c r="D25" s="133"/>
      <c r="E25" s="89" t="s">
        <v>969</v>
      </c>
      <c r="F25" s="143" t="s">
        <v>616</v>
      </c>
      <c r="G25" s="166" t="s">
        <v>720</v>
      </c>
      <c r="H25" s="136">
        <v>3</v>
      </c>
      <c r="I25" s="136">
        <v>48</v>
      </c>
      <c r="J25" s="136">
        <v>24</v>
      </c>
      <c r="K25" s="92"/>
      <c r="L25" s="164"/>
      <c r="M25" s="137">
        <v>24</v>
      </c>
      <c r="N25" s="131" t="s">
        <v>21</v>
      </c>
      <c r="O25" s="125"/>
      <c r="P25" s="112">
        <v>48</v>
      </c>
      <c r="Q25" s="112"/>
      <c r="R25" s="143"/>
      <c r="S25" s="112"/>
      <c r="T25" s="112"/>
      <c r="U25" s="132"/>
    </row>
    <row r="26" spans="1:21" ht="15" customHeight="1" x14ac:dyDescent="0.15">
      <c r="A26" s="497"/>
      <c r="B26" s="133">
        <v>21</v>
      </c>
      <c r="C26" s="112" t="s">
        <v>962</v>
      </c>
      <c r="D26" s="133"/>
      <c r="E26" s="132" t="s">
        <v>814</v>
      </c>
      <c r="F26" s="143" t="s">
        <v>616</v>
      </c>
      <c r="G26" s="112" t="s">
        <v>720</v>
      </c>
      <c r="H26" s="112">
        <v>3</v>
      </c>
      <c r="I26" s="112">
        <v>48</v>
      </c>
      <c r="J26" s="112">
        <v>22</v>
      </c>
      <c r="K26" s="92"/>
      <c r="L26" s="164"/>
      <c r="M26" s="130">
        <v>26</v>
      </c>
      <c r="N26" s="131" t="s">
        <v>21</v>
      </c>
      <c r="O26" s="125"/>
      <c r="P26" s="112">
        <v>48</v>
      </c>
      <c r="Q26" s="165"/>
      <c r="R26" s="165"/>
      <c r="S26" s="112"/>
      <c r="T26" s="112"/>
      <c r="U26" s="132"/>
    </row>
    <row r="27" spans="1:21" ht="15" customHeight="1" x14ac:dyDescent="0.15">
      <c r="A27" s="498"/>
      <c r="B27" s="133">
        <v>22</v>
      </c>
      <c r="C27" s="112" t="s">
        <v>962</v>
      </c>
      <c r="D27" s="133"/>
      <c r="E27" s="132" t="s">
        <v>177</v>
      </c>
      <c r="F27" s="143" t="s">
        <v>616</v>
      </c>
      <c r="G27" s="112" t="s">
        <v>720</v>
      </c>
      <c r="H27" s="112">
        <v>3</v>
      </c>
      <c r="I27" s="112">
        <v>48</v>
      </c>
      <c r="J27" s="112">
        <v>28</v>
      </c>
      <c r="K27" s="92"/>
      <c r="L27" s="164"/>
      <c r="M27" s="130">
        <v>20</v>
      </c>
      <c r="N27" s="131" t="s">
        <v>21</v>
      </c>
      <c r="O27" s="125"/>
      <c r="P27" s="112">
        <v>48</v>
      </c>
      <c r="Q27" s="165"/>
      <c r="R27" s="112"/>
      <c r="S27" s="112"/>
      <c r="T27" s="112"/>
      <c r="U27" s="132"/>
    </row>
    <row r="28" spans="1:21" ht="15" customHeight="1" x14ac:dyDescent="0.15">
      <c r="A28" s="132"/>
      <c r="B28" s="511" t="s">
        <v>41</v>
      </c>
      <c r="C28" s="511"/>
      <c r="D28" s="511"/>
      <c r="E28" s="509"/>
      <c r="F28" s="509"/>
      <c r="G28" s="509"/>
      <c r="H28" s="112">
        <f>SUM(H22:H27)</f>
        <v>22</v>
      </c>
      <c r="I28" s="112">
        <f>SUM(I22:I27)</f>
        <v>352</v>
      </c>
      <c r="J28" s="112">
        <f>SUM(J22:J27)</f>
        <v>186</v>
      </c>
      <c r="K28" s="112"/>
      <c r="L28" s="164"/>
      <c r="M28" s="138">
        <f>SUM(M22:M27)</f>
        <v>166</v>
      </c>
      <c r="N28" s="131"/>
      <c r="O28" s="125">
        <f t="shared" ref="O28:T28" si="1">SUM(O22:O27)</f>
        <v>144</v>
      </c>
      <c r="P28" s="112">
        <f t="shared" si="1"/>
        <v>144</v>
      </c>
      <c r="Q28" s="112">
        <f t="shared" si="1"/>
        <v>64</v>
      </c>
      <c r="R28" s="112">
        <f t="shared" si="1"/>
        <v>0</v>
      </c>
      <c r="S28" s="112">
        <f t="shared" si="1"/>
        <v>0</v>
      </c>
      <c r="T28" s="112">
        <f t="shared" si="1"/>
        <v>0</v>
      </c>
      <c r="U28" s="132"/>
    </row>
    <row r="29" spans="1:21" ht="15" customHeight="1" x14ac:dyDescent="0.15">
      <c r="A29" s="499" t="s">
        <v>995</v>
      </c>
      <c r="B29" s="133">
        <v>23</v>
      </c>
      <c r="C29" s="112" t="s">
        <v>962</v>
      </c>
      <c r="D29" s="133"/>
      <c r="E29" s="139" t="s">
        <v>971</v>
      </c>
      <c r="F29" s="143" t="s">
        <v>616</v>
      </c>
      <c r="G29" s="143" t="s">
        <v>720</v>
      </c>
      <c r="H29" s="112">
        <v>5</v>
      </c>
      <c r="I29" s="140">
        <v>80</v>
      </c>
      <c r="J29" s="140">
        <v>24</v>
      </c>
      <c r="K29" s="141"/>
      <c r="L29" s="141">
        <v>12</v>
      </c>
      <c r="M29" s="141">
        <v>44</v>
      </c>
      <c r="N29" s="131" t="s">
        <v>21</v>
      </c>
      <c r="O29" s="142">
        <v>80</v>
      </c>
      <c r="P29" s="165"/>
      <c r="Q29" s="112"/>
      <c r="R29" s="112"/>
      <c r="S29" s="165"/>
      <c r="T29" s="121"/>
      <c r="U29" s="133"/>
    </row>
    <row r="30" spans="1:21" ht="15" customHeight="1" x14ac:dyDescent="0.15">
      <c r="A30" s="499"/>
      <c r="B30" s="133">
        <v>24</v>
      </c>
      <c r="C30" s="112" t="s">
        <v>962</v>
      </c>
      <c r="D30" s="133"/>
      <c r="E30" s="139" t="s">
        <v>972</v>
      </c>
      <c r="F30" s="143" t="s">
        <v>616</v>
      </c>
      <c r="G30" s="143" t="s">
        <v>720</v>
      </c>
      <c r="H30" s="143">
        <v>6</v>
      </c>
      <c r="I30" s="143">
        <v>96</v>
      </c>
      <c r="J30" s="143">
        <v>54</v>
      </c>
      <c r="K30" s="141"/>
      <c r="L30" s="141">
        <v>8</v>
      </c>
      <c r="M30" s="144">
        <v>34</v>
      </c>
      <c r="N30" s="131" t="s">
        <v>16</v>
      </c>
      <c r="O30" s="142"/>
      <c r="P30" s="143"/>
      <c r="Q30" s="165"/>
      <c r="R30" s="143"/>
      <c r="S30" s="143">
        <v>96</v>
      </c>
      <c r="T30" s="112"/>
      <c r="U30" s="132"/>
    </row>
    <row r="31" spans="1:21" ht="15" customHeight="1" x14ac:dyDescent="0.15">
      <c r="A31" s="499"/>
      <c r="B31" s="133">
        <v>25</v>
      </c>
      <c r="C31" s="112" t="s">
        <v>962</v>
      </c>
      <c r="D31" s="133"/>
      <c r="E31" s="145" t="s">
        <v>973</v>
      </c>
      <c r="F31" s="143" t="s">
        <v>616</v>
      </c>
      <c r="G31" s="112" t="s">
        <v>720</v>
      </c>
      <c r="H31" s="112">
        <v>6</v>
      </c>
      <c r="I31" s="112">
        <v>96</v>
      </c>
      <c r="J31" s="112">
        <v>40</v>
      </c>
      <c r="K31" s="141"/>
      <c r="L31" s="141">
        <v>12</v>
      </c>
      <c r="M31" s="130">
        <v>44</v>
      </c>
      <c r="N31" s="131" t="s">
        <v>16</v>
      </c>
      <c r="O31" s="125"/>
      <c r="P31" s="112">
        <v>96</v>
      </c>
      <c r="Q31" s="112"/>
      <c r="R31" s="112"/>
      <c r="S31" s="112"/>
      <c r="T31" s="112"/>
      <c r="U31" s="132"/>
    </row>
    <row r="32" spans="1:21" ht="15" customHeight="1" x14ac:dyDescent="0.15">
      <c r="A32" s="499"/>
      <c r="B32" s="133">
        <v>26</v>
      </c>
      <c r="C32" s="112" t="s">
        <v>962</v>
      </c>
      <c r="D32" s="133"/>
      <c r="E32" s="145" t="s">
        <v>974</v>
      </c>
      <c r="F32" s="143" t="s">
        <v>616</v>
      </c>
      <c r="G32" s="121" t="s">
        <v>720</v>
      </c>
      <c r="H32" s="121">
        <v>6</v>
      </c>
      <c r="I32" s="121">
        <v>96</v>
      </c>
      <c r="J32" s="121">
        <v>53</v>
      </c>
      <c r="K32" s="141"/>
      <c r="L32" s="141">
        <v>8</v>
      </c>
      <c r="M32" s="146">
        <v>35</v>
      </c>
      <c r="N32" s="147" t="s">
        <v>16</v>
      </c>
      <c r="O32" s="120"/>
      <c r="P32" s="121"/>
      <c r="Q32" s="165"/>
      <c r="R32" s="121">
        <v>96</v>
      </c>
      <c r="S32" s="121"/>
      <c r="T32" s="121"/>
      <c r="U32" s="148"/>
    </row>
    <row r="33" spans="1:21" ht="15" customHeight="1" x14ac:dyDescent="0.15">
      <c r="A33" s="499"/>
      <c r="B33" s="133">
        <v>27</v>
      </c>
      <c r="C33" s="112" t="s">
        <v>962</v>
      </c>
      <c r="D33" s="133"/>
      <c r="E33" s="145" t="s">
        <v>975</v>
      </c>
      <c r="F33" s="143" t="s">
        <v>616</v>
      </c>
      <c r="G33" s="81" t="s">
        <v>720</v>
      </c>
      <c r="H33" s="121">
        <v>5</v>
      </c>
      <c r="I33" s="121">
        <v>80</v>
      </c>
      <c r="J33" s="121">
        <v>32</v>
      </c>
      <c r="K33" s="141"/>
      <c r="L33" s="141">
        <v>8</v>
      </c>
      <c r="M33" s="146">
        <v>40</v>
      </c>
      <c r="N33" s="147" t="s">
        <v>21</v>
      </c>
      <c r="O33" s="120"/>
      <c r="P33" s="165"/>
      <c r="Q33" s="121">
        <v>80</v>
      </c>
      <c r="R33" s="165"/>
      <c r="S33" s="121"/>
      <c r="T33" s="81"/>
      <c r="U33" s="148"/>
    </row>
    <row r="34" spans="1:21" ht="15" customHeight="1" x14ac:dyDescent="0.15">
      <c r="A34" s="499"/>
      <c r="B34" s="133">
        <v>28</v>
      </c>
      <c r="C34" s="112" t="s">
        <v>962</v>
      </c>
      <c r="D34" s="133"/>
      <c r="E34" s="139" t="s">
        <v>976</v>
      </c>
      <c r="F34" s="143" t="s">
        <v>616</v>
      </c>
      <c r="G34" s="143" t="s">
        <v>720</v>
      </c>
      <c r="H34" s="143">
        <v>5</v>
      </c>
      <c r="I34" s="143">
        <v>80</v>
      </c>
      <c r="J34" s="143">
        <v>39</v>
      </c>
      <c r="K34" s="141"/>
      <c r="L34" s="141"/>
      <c r="M34" s="144">
        <v>41</v>
      </c>
      <c r="N34" s="131" t="s">
        <v>16</v>
      </c>
      <c r="O34" s="142"/>
      <c r="P34" s="143"/>
      <c r="Q34" s="165"/>
      <c r="R34" s="143">
        <v>80</v>
      </c>
      <c r="S34" s="143"/>
      <c r="T34" s="112"/>
      <c r="U34" s="133"/>
    </row>
    <row r="35" spans="1:21" ht="15" customHeight="1" x14ac:dyDescent="0.15">
      <c r="A35" s="499"/>
      <c r="B35" s="133">
        <v>29</v>
      </c>
      <c r="C35" s="112" t="s">
        <v>962</v>
      </c>
      <c r="D35" s="133"/>
      <c r="E35" s="149" t="s">
        <v>977</v>
      </c>
      <c r="F35" s="143" t="s">
        <v>616</v>
      </c>
      <c r="G35" s="143" t="s">
        <v>720</v>
      </c>
      <c r="H35" s="143">
        <v>5</v>
      </c>
      <c r="I35" s="143">
        <v>80</v>
      </c>
      <c r="J35" s="143">
        <v>48</v>
      </c>
      <c r="K35" s="141"/>
      <c r="L35" s="141">
        <v>8</v>
      </c>
      <c r="M35" s="144">
        <v>24</v>
      </c>
      <c r="N35" s="150" t="s">
        <v>21</v>
      </c>
      <c r="O35" s="125"/>
      <c r="P35" s="112"/>
      <c r="Q35" s="112"/>
      <c r="R35" s="112">
        <v>80</v>
      </c>
      <c r="S35" s="165"/>
      <c r="T35" s="121"/>
      <c r="U35" s="133"/>
    </row>
    <row r="36" spans="1:21" ht="15" customHeight="1" x14ac:dyDescent="0.15">
      <c r="A36" s="499"/>
      <c r="B36" s="133">
        <v>30</v>
      </c>
      <c r="C36" s="112" t="s">
        <v>962</v>
      </c>
      <c r="D36" s="133"/>
      <c r="E36" s="151" t="s">
        <v>978</v>
      </c>
      <c r="F36" s="143" t="s">
        <v>616</v>
      </c>
      <c r="G36" s="143" t="s">
        <v>720</v>
      </c>
      <c r="H36" s="143">
        <v>5</v>
      </c>
      <c r="I36" s="143">
        <v>80</v>
      </c>
      <c r="J36" s="143">
        <v>42</v>
      </c>
      <c r="K36" s="92"/>
      <c r="L36" s="164"/>
      <c r="M36" s="144">
        <v>38</v>
      </c>
      <c r="N36" s="131" t="s">
        <v>16</v>
      </c>
      <c r="O36" s="142"/>
      <c r="P36" s="143"/>
      <c r="Q36" s="143"/>
      <c r="R36" s="165"/>
      <c r="S36" s="143">
        <v>80</v>
      </c>
      <c r="T36" s="112"/>
      <c r="U36" s="133"/>
    </row>
    <row r="37" spans="1:21" ht="15" customHeight="1" x14ac:dyDescent="0.15">
      <c r="A37" s="499"/>
      <c r="B37" s="133">
        <v>31</v>
      </c>
      <c r="C37" s="112" t="s">
        <v>962</v>
      </c>
      <c r="D37" s="133"/>
      <c r="E37" s="132" t="s">
        <v>979</v>
      </c>
      <c r="F37" s="112" t="s">
        <v>616</v>
      </c>
      <c r="G37" s="112" t="s">
        <v>720</v>
      </c>
      <c r="H37" s="112">
        <v>6</v>
      </c>
      <c r="I37" s="112">
        <v>96</v>
      </c>
      <c r="J37" s="112">
        <v>50</v>
      </c>
      <c r="K37" s="92"/>
      <c r="L37" s="164"/>
      <c r="M37" s="130">
        <v>46</v>
      </c>
      <c r="N37" s="131" t="s">
        <v>21</v>
      </c>
      <c r="O37" s="125"/>
      <c r="P37" s="165"/>
      <c r="Q37" s="112">
        <v>96</v>
      </c>
      <c r="R37" s="112"/>
      <c r="S37" s="112"/>
      <c r="T37" s="104"/>
      <c r="U37" s="148"/>
    </row>
    <row r="38" spans="1:21" ht="15" customHeight="1" x14ac:dyDescent="0.15">
      <c r="A38" s="499"/>
      <c r="B38" s="133">
        <v>32</v>
      </c>
      <c r="C38" s="112" t="s">
        <v>962</v>
      </c>
      <c r="D38" s="133"/>
      <c r="E38" s="132" t="s">
        <v>553</v>
      </c>
      <c r="F38" s="112" t="s">
        <v>616</v>
      </c>
      <c r="G38" s="112" t="s">
        <v>720</v>
      </c>
      <c r="H38" s="112">
        <v>5</v>
      </c>
      <c r="I38" s="112">
        <v>80</v>
      </c>
      <c r="J38" s="112">
        <v>34</v>
      </c>
      <c r="K38" s="92"/>
      <c r="L38" s="164"/>
      <c r="M38" s="130">
        <v>46</v>
      </c>
      <c r="N38" s="131" t="s">
        <v>21</v>
      </c>
      <c r="O38" s="167"/>
      <c r="P38" s="153"/>
      <c r="Q38" s="165"/>
      <c r="R38" s="165"/>
      <c r="S38" s="153">
        <v>80</v>
      </c>
      <c r="T38" s="121"/>
      <c r="U38" s="133"/>
    </row>
    <row r="39" spans="1:21" ht="15" customHeight="1" x14ac:dyDescent="0.15">
      <c r="A39" s="499"/>
      <c r="B39" s="133">
        <v>33</v>
      </c>
      <c r="C39" s="112" t="s">
        <v>962</v>
      </c>
      <c r="D39" s="133"/>
      <c r="E39" s="132" t="s">
        <v>980</v>
      </c>
      <c r="F39" s="143" t="s">
        <v>616</v>
      </c>
      <c r="G39" s="112" t="s">
        <v>720</v>
      </c>
      <c r="H39" s="112">
        <v>5</v>
      </c>
      <c r="I39" s="112">
        <v>80</v>
      </c>
      <c r="J39" s="112">
        <v>39</v>
      </c>
      <c r="K39" s="92"/>
      <c r="L39" s="164"/>
      <c r="M39" s="130">
        <v>41</v>
      </c>
      <c r="N39" s="131" t="s">
        <v>21</v>
      </c>
      <c r="O39" s="125"/>
      <c r="P39" s="112"/>
      <c r="Q39" s="112"/>
      <c r="R39" s="112">
        <v>80</v>
      </c>
      <c r="S39" s="112"/>
      <c r="T39" s="112"/>
      <c r="U39" s="133"/>
    </row>
    <row r="40" spans="1:21" ht="15" customHeight="1" x14ac:dyDescent="0.15">
      <c r="A40" s="499"/>
      <c r="B40" s="133">
        <v>34</v>
      </c>
      <c r="C40" s="112" t="s">
        <v>962</v>
      </c>
      <c r="D40" s="133"/>
      <c r="E40" s="132" t="s">
        <v>150</v>
      </c>
      <c r="F40" s="112" t="s">
        <v>616</v>
      </c>
      <c r="G40" s="112" t="s">
        <v>720</v>
      </c>
      <c r="H40" s="112">
        <v>4</v>
      </c>
      <c r="I40" s="112">
        <v>64</v>
      </c>
      <c r="J40" s="112">
        <v>25</v>
      </c>
      <c r="K40" s="92"/>
      <c r="L40" s="164"/>
      <c r="M40" s="130">
        <v>39</v>
      </c>
      <c r="N40" s="131" t="s">
        <v>21</v>
      </c>
      <c r="O40" s="167"/>
      <c r="P40" s="165"/>
      <c r="Q40" s="153">
        <v>64</v>
      </c>
      <c r="R40" s="153"/>
      <c r="S40" s="153"/>
      <c r="T40" s="121"/>
      <c r="U40" s="133"/>
    </row>
    <row r="41" spans="1:21" ht="15" customHeight="1" x14ac:dyDescent="0.15">
      <c r="A41" s="499"/>
      <c r="B41" s="133">
        <v>35</v>
      </c>
      <c r="C41" s="112" t="s">
        <v>962</v>
      </c>
      <c r="D41" s="133"/>
      <c r="E41" s="132" t="s">
        <v>981</v>
      </c>
      <c r="F41" s="112" t="s">
        <v>616</v>
      </c>
      <c r="G41" s="112" t="s">
        <v>720</v>
      </c>
      <c r="H41" s="112">
        <v>4</v>
      </c>
      <c r="I41" s="112">
        <v>64</v>
      </c>
      <c r="J41" s="112">
        <v>22</v>
      </c>
      <c r="K41" s="92"/>
      <c r="L41" s="164"/>
      <c r="M41" s="130">
        <v>42</v>
      </c>
      <c r="N41" s="131" t="s">
        <v>21</v>
      </c>
      <c r="O41" s="167"/>
      <c r="P41" s="153"/>
      <c r="Q41" s="153"/>
      <c r="R41" s="165"/>
      <c r="S41" s="153">
        <v>64</v>
      </c>
      <c r="T41" s="121"/>
      <c r="U41" s="133"/>
    </row>
    <row r="42" spans="1:21" ht="15" customHeight="1" x14ac:dyDescent="0.15">
      <c r="A42" s="499"/>
      <c r="B42" s="511" t="s">
        <v>982</v>
      </c>
      <c r="C42" s="511"/>
      <c r="D42" s="511"/>
      <c r="E42" s="512"/>
      <c r="F42" s="512"/>
      <c r="G42" s="512"/>
      <c r="H42" s="112">
        <f t="shared" ref="H42:M42" si="2">SUM(H29:H41)</f>
        <v>67</v>
      </c>
      <c r="I42" s="112">
        <f t="shared" si="2"/>
        <v>1072</v>
      </c>
      <c r="J42" s="112">
        <f t="shared" si="2"/>
        <v>502</v>
      </c>
      <c r="K42" s="112">
        <f t="shared" si="2"/>
        <v>0</v>
      </c>
      <c r="L42" s="112">
        <f t="shared" si="2"/>
        <v>56</v>
      </c>
      <c r="M42" s="130">
        <f t="shared" si="2"/>
        <v>514</v>
      </c>
      <c r="N42" s="147"/>
      <c r="O42" s="120">
        <f t="shared" ref="O42:T42" si="3">SUM(O29:O41)</f>
        <v>80</v>
      </c>
      <c r="P42" s="121">
        <f t="shared" si="3"/>
        <v>96</v>
      </c>
      <c r="Q42" s="121">
        <f t="shared" si="3"/>
        <v>240</v>
      </c>
      <c r="R42" s="121">
        <f t="shared" si="3"/>
        <v>336</v>
      </c>
      <c r="S42" s="121">
        <f t="shared" si="3"/>
        <v>320</v>
      </c>
      <c r="T42" s="121">
        <f t="shared" si="3"/>
        <v>0</v>
      </c>
      <c r="U42" s="121"/>
    </row>
    <row r="43" spans="1:21" ht="15" customHeight="1" x14ac:dyDescent="0.15">
      <c r="A43" s="513" t="s">
        <v>983</v>
      </c>
      <c r="B43" s="122">
        <v>36</v>
      </c>
      <c r="C43" s="122" t="s">
        <v>984</v>
      </c>
      <c r="D43" s="122"/>
      <c r="E43" s="154" t="s">
        <v>363</v>
      </c>
      <c r="F43" s="143" t="s">
        <v>616</v>
      </c>
      <c r="G43" s="143" t="s">
        <v>720</v>
      </c>
      <c r="H43" s="112">
        <v>2</v>
      </c>
      <c r="I43" s="155"/>
      <c r="J43" s="155"/>
      <c r="K43" s="155"/>
      <c r="L43" s="164"/>
      <c r="M43" s="124"/>
      <c r="N43" s="131" t="s">
        <v>960</v>
      </c>
      <c r="O43" s="120"/>
      <c r="P43" s="121"/>
      <c r="Q43" s="121"/>
      <c r="R43" s="121"/>
      <c r="S43" s="121" t="s">
        <v>985</v>
      </c>
      <c r="T43" s="121" t="s">
        <v>985</v>
      </c>
      <c r="U43" s="156"/>
    </row>
    <row r="44" spans="1:21" ht="15" customHeight="1" x14ac:dyDescent="0.15">
      <c r="A44" s="513"/>
      <c r="B44" s="122">
        <v>37</v>
      </c>
      <c r="C44" s="122" t="s">
        <v>986</v>
      </c>
      <c r="D44" s="122"/>
      <c r="E44" s="154" t="s">
        <v>360</v>
      </c>
      <c r="F44" s="113" t="s">
        <v>616</v>
      </c>
      <c r="G44" s="113" t="s">
        <v>720</v>
      </c>
      <c r="H44" s="113">
        <v>18</v>
      </c>
      <c r="I44" s="113">
        <v>432</v>
      </c>
      <c r="J44" s="121"/>
      <c r="K44" s="121"/>
      <c r="L44" s="164"/>
      <c r="M44" s="146">
        <v>432</v>
      </c>
      <c r="N44" s="147"/>
      <c r="O44" s="120"/>
      <c r="P44" s="121"/>
      <c r="Q44" s="112"/>
      <c r="R44" s="121"/>
      <c r="S44" s="121"/>
      <c r="T44" s="121">
        <v>432</v>
      </c>
      <c r="U44" s="121"/>
    </row>
    <row r="45" spans="1:21" x14ac:dyDescent="0.15">
      <c r="A45" s="514" t="s">
        <v>41</v>
      </c>
      <c r="B45" s="514"/>
      <c r="C45" s="514"/>
      <c r="D45" s="514"/>
      <c r="E45" s="514"/>
      <c r="F45" s="514"/>
      <c r="G45" s="514"/>
      <c r="H45" s="112">
        <f>SUM(H43:H44)</f>
        <v>20</v>
      </c>
      <c r="I45" s="112">
        <f>SUM(I43:I44)</f>
        <v>432</v>
      </c>
      <c r="J45" s="112">
        <f>SUM(J43:J44)</f>
        <v>0</v>
      </c>
      <c r="K45" s="112"/>
      <c r="L45" s="164"/>
      <c r="M45" s="130">
        <f>SUM(M43:M44)</f>
        <v>432</v>
      </c>
      <c r="N45" s="131"/>
      <c r="O45" s="120"/>
      <c r="P45" s="121"/>
      <c r="Q45" s="121"/>
      <c r="R45" s="121"/>
      <c r="S45" s="121"/>
      <c r="T45" s="112">
        <f>SUM(T43:T44)</f>
        <v>432</v>
      </c>
      <c r="U45" s="145"/>
    </row>
    <row r="46" spans="1:21" x14ac:dyDescent="0.15">
      <c r="A46" s="508" t="s">
        <v>987</v>
      </c>
      <c r="B46" s="508"/>
      <c r="C46" s="508"/>
      <c r="D46" s="508"/>
      <c r="E46" s="508"/>
      <c r="F46" s="508"/>
      <c r="G46" s="508"/>
      <c r="H46" s="157">
        <f t="shared" ref="H46:M46" si="4">H21+H28+H42+H45</f>
        <v>149.5</v>
      </c>
      <c r="I46" s="157">
        <f t="shared" si="4"/>
        <v>2510</v>
      </c>
      <c r="J46" s="158">
        <f t="shared" si="4"/>
        <v>1238</v>
      </c>
      <c r="K46" s="158">
        <f t="shared" si="4"/>
        <v>0</v>
      </c>
      <c r="L46" s="158">
        <f t="shared" si="4"/>
        <v>56</v>
      </c>
      <c r="M46" s="158">
        <f t="shared" si="4"/>
        <v>1216</v>
      </c>
      <c r="N46" s="159"/>
      <c r="O46" s="160">
        <f t="shared" ref="O46:T46" si="5">O21+O28+O42+O45</f>
        <v>460</v>
      </c>
      <c r="P46" s="126">
        <f t="shared" si="5"/>
        <v>426</v>
      </c>
      <c r="Q46" s="126">
        <f t="shared" si="5"/>
        <v>424</v>
      </c>
      <c r="R46" s="126">
        <f t="shared" si="5"/>
        <v>408</v>
      </c>
      <c r="S46" s="126">
        <f t="shared" si="5"/>
        <v>352</v>
      </c>
      <c r="T46" s="126">
        <f t="shared" si="5"/>
        <v>440</v>
      </c>
      <c r="U46" s="145"/>
    </row>
    <row r="47" spans="1:21" x14ac:dyDescent="0.15">
      <c r="A47" s="508" t="s">
        <v>988</v>
      </c>
      <c r="B47" s="508"/>
      <c r="C47" s="508"/>
      <c r="D47" s="508"/>
      <c r="E47" s="508"/>
      <c r="F47" s="508"/>
      <c r="G47" s="508"/>
      <c r="H47" s="509"/>
      <c r="I47" s="509"/>
      <c r="J47" s="518">
        <f>(J46+K46)/I46</f>
        <v>0.49322709163346612</v>
      </c>
      <c r="K47" s="519"/>
      <c r="L47" s="520">
        <f>(M46+L46)/I46</f>
        <v>0.50677290836653388</v>
      </c>
      <c r="M47" s="521"/>
      <c r="N47" s="161"/>
      <c r="O47" s="160"/>
      <c r="P47" s="126"/>
      <c r="Q47" s="126"/>
      <c r="R47" s="126"/>
      <c r="S47" s="126"/>
      <c r="T47" s="126"/>
      <c r="U47" s="139"/>
    </row>
    <row r="48" spans="1:21" x14ac:dyDescent="0.15">
      <c r="A48" s="508" t="s">
        <v>989</v>
      </c>
      <c r="B48" s="508"/>
      <c r="C48" s="508"/>
      <c r="D48" s="508"/>
      <c r="E48" s="508"/>
      <c r="F48" s="508"/>
      <c r="G48" s="508"/>
      <c r="H48" s="509"/>
      <c r="I48" s="509"/>
      <c r="J48" s="162">
        <f>J46/I46</f>
        <v>0.49322709163346612</v>
      </c>
      <c r="K48" s="162">
        <f>K46/I46</f>
        <v>0</v>
      </c>
      <c r="L48" s="162">
        <f>L46/I46</f>
        <v>2.2310756972111555E-2</v>
      </c>
      <c r="M48" s="162">
        <f>M46/I46</f>
        <v>0.48446215139442234</v>
      </c>
      <c r="N48" s="161"/>
      <c r="O48" s="160"/>
      <c r="P48" s="126"/>
      <c r="Q48" s="126"/>
      <c r="R48" s="126"/>
      <c r="S48" s="126"/>
      <c r="T48" s="126"/>
      <c r="U48" s="163"/>
    </row>
    <row r="49" spans="1:21" x14ac:dyDescent="0.15">
      <c r="A49" s="510" t="s">
        <v>990</v>
      </c>
      <c r="B49" s="510"/>
      <c r="C49" s="510"/>
      <c r="D49" s="510"/>
      <c r="E49" s="510"/>
      <c r="F49" s="510"/>
      <c r="G49" s="510"/>
      <c r="H49" s="510"/>
      <c r="I49" s="510"/>
      <c r="J49" s="510"/>
      <c r="K49" s="510"/>
      <c r="L49" s="510"/>
      <c r="M49" s="510"/>
      <c r="N49" s="510"/>
      <c r="O49" s="510"/>
      <c r="P49" s="510"/>
      <c r="Q49" s="510"/>
      <c r="R49" s="510"/>
      <c r="S49" s="510"/>
      <c r="T49" s="510"/>
      <c r="U49" s="510"/>
    </row>
  </sheetData>
  <mergeCells count="37">
    <mergeCell ref="A22:A27"/>
    <mergeCell ref="U3:U5"/>
    <mergeCell ref="A46:G46"/>
    <mergeCell ref="A47:I47"/>
    <mergeCell ref="J47:K47"/>
    <mergeCell ref="L47:M47"/>
    <mergeCell ref="Q4:Q5"/>
    <mergeCell ref="R4:R5"/>
    <mergeCell ref="S4:S5"/>
    <mergeCell ref="T4:T5"/>
    <mergeCell ref="A6:A20"/>
    <mergeCell ref="B21:G21"/>
    <mergeCell ref="H3:H5"/>
    <mergeCell ref="I3:M3"/>
    <mergeCell ref="N3:N5"/>
    <mergeCell ref="A48:I48"/>
    <mergeCell ref="A49:U49"/>
    <mergeCell ref="B28:G28"/>
    <mergeCell ref="A29:A42"/>
    <mergeCell ref="B42:G42"/>
    <mergeCell ref="A43:A44"/>
    <mergeCell ref="A45:G45"/>
    <mergeCell ref="A1:U1"/>
    <mergeCell ref="A3:A5"/>
    <mergeCell ref="B3:B5"/>
    <mergeCell ref="C3:C4"/>
    <mergeCell ref="D3:D4"/>
    <mergeCell ref="E3:E5"/>
    <mergeCell ref="F3:F5"/>
    <mergeCell ref="G3:G5"/>
    <mergeCell ref="O3:T3"/>
    <mergeCell ref="I4:I5"/>
    <mergeCell ref="J4:K4"/>
    <mergeCell ref="L4:M4"/>
    <mergeCell ref="O4:O5"/>
    <mergeCell ref="P4:P5"/>
    <mergeCell ref="A2:U2"/>
  </mergeCells>
  <phoneticPr fontId="4" type="noConversion"/>
  <dataValidations count="4">
    <dataValidation type="list" allowBlank="1" showInputMessage="1" showErrorMessage="1" sqref="N21:N43 JJ21:JJ43 TF21:TF43 ADB21:ADB43 AMX21:AMX43 AWT21:AWT43 BGP21:BGP43 BQL21:BQL43 CAH21:CAH43 CKD21:CKD43 CTZ21:CTZ43 DDV21:DDV43 DNR21:DNR43 DXN21:DXN43 EHJ21:EHJ43 ERF21:ERF43 FBB21:FBB43 FKX21:FKX43 FUT21:FUT43 GEP21:GEP43 GOL21:GOL43 GYH21:GYH43 HID21:HID43 HRZ21:HRZ43 IBV21:IBV43 ILR21:ILR43 IVN21:IVN43 JFJ21:JFJ43 JPF21:JPF43 JZB21:JZB43 KIX21:KIX43 KST21:KST43 LCP21:LCP43 LML21:LML43 LWH21:LWH43 MGD21:MGD43 MPZ21:MPZ43 MZV21:MZV43 NJR21:NJR43 NTN21:NTN43 ODJ21:ODJ43 ONF21:ONF43 OXB21:OXB43 PGX21:PGX43 PQT21:PQT43 QAP21:QAP43 QKL21:QKL43 QUH21:QUH43 RED21:RED43 RNZ21:RNZ43 RXV21:RXV43 SHR21:SHR43 SRN21:SRN43 TBJ21:TBJ43 TLF21:TLF43 TVB21:TVB43 UEX21:UEX43 UOT21:UOT43 UYP21:UYP43 VIL21:VIL43 VSH21:VSH43 WCD21:WCD43 WLZ21:WLZ43 WVV21:WVV43 N65557:N65579 JJ65557:JJ65579 TF65557:TF65579 ADB65557:ADB65579 AMX65557:AMX65579 AWT65557:AWT65579 BGP65557:BGP65579 BQL65557:BQL65579 CAH65557:CAH65579 CKD65557:CKD65579 CTZ65557:CTZ65579 DDV65557:DDV65579 DNR65557:DNR65579 DXN65557:DXN65579 EHJ65557:EHJ65579 ERF65557:ERF65579 FBB65557:FBB65579 FKX65557:FKX65579 FUT65557:FUT65579 GEP65557:GEP65579 GOL65557:GOL65579 GYH65557:GYH65579 HID65557:HID65579 HRZ65557:HRZ65579 IBV65557:IBV65579 ILR65557:ILR65579 IVN65557:IVN65579 JFJ65557:JFJ65579 JPF65557:JPF65579 JZB65557:JZB65579 KIX65557:KIX65579 KST65557:KST65579 LCP65557:LCP65579 LML65557:LML65579 LWH65557:LWH65579 MGD65557:MGD65579 MPZ65557:MPZ65579 MZV65557:MZV65579 NJR65557:NJR65579 NTN65557:NTN65579 ODJ65557:ODJ65579 ONF65557:ONF65579 OXB65557:OXB65579 PGX65557:PGX65579 PQT65557:PQT65579 QAP65557:QAP65579 QKL65557:QKL65579 QUH65557:QUH65579 RED65557:RED65579 RNZ65557:RNZ65579 RXV65557:RXV65579 SHR65557:SHR65579 SRN65557:SRN65579 TBJ65557:TBJ65579 TLF65557:TLF65579 TVB65557:TVB65579 UEX65557:UEX65579 UOT65557:UOT65579 UYP65557:UYP65579 VIL65557:VIL65579 VSH65557:VSH65579 WCD65557:WCD65579 WLZ65557:WLZ65579 WVV65557:WVV65579 N131093:N131115 JJ131093:JJ131115 TF131093:TF131115 ADB131093:ADB131115 AMX131093:AMX131115 AWT131093:AWT131115 BGP131093:BGP131115 BQL131093:BQL131115 CAH131093:CAH131115 CKD131093:CKD131115 CTZ131093:CTZ131115 DDV131093:DDV131115 DNR131093:DNR131115 DXN131093:DXN131115 EHJ131093:EHJ131115 ERF131093:ERF131115 FBB131093:FBB131115 FKX131093:FKX131115 FUT131093:FUT131115 GEP131093:GEP131115 GOL131093:GOL131115 GYH131093:GYH131115 HID131093:HID131115 HRZ131093:HRZ131115 IBV131093:IBV131115 ILR131093:ILR131115 IVN131093:IVN131115 JFJ131093:JFJ131115 JPF131093:JPF131115 JZB131093:JZB131115 KIX131093:KIX131115 KST131093:KST131115 LCP131093:LCP131115 LML131093:LML131115 LWH131093:LWH131115 MGD131093:MGD131115 MPZ131093:MPZ131115 MZV131093:MZV131115 NJR131093:NJR131115 NTN131093:NTN131115 ODJ131093:ODJ131115 ONF131093:ONF131115 OXB131093:OXB131115 PGX131093:PGX131115 PQT131093:PQT131115 QAP131093:QAP131115 QKL131093:QKL131115 QUH131093:QUH131115 RED131093:RED131115 RNZ131093:RNZ131115 RXV131093:RXV131115 SHR131093:SHR131115 SRN131093:SRN131115 TBJ131093:TBJ131115 TLF131093:TLF131115 TVB131093:TVB131115 UEX131093:UEX131115 UOT131093:UOT131115 UYP131093:UYP131115 VIL131093:VIL131115 VSH131093:VSH131115 WCD131093:WCD131115 WLZ131093:WLZ131115 WVV131093:WVV131115 N196629:N196651 JJ196629:JJ196651 TF196629:TF196651 ADB196629:ADB196651 AMX196629:AMX196651 AWT196629:AWT196651 BGP196629:BGP196651 BQL196629:BQL196651 CAH196629:CAH196651 CKD196629:CKD196651 CTZ196629:CTZ196651 DDV196629:DDV196651 DNR196629:DNR196651 DXN196629:DXN196651 EHJ196629:EHJ196651 ERF196629:ERF196651 FBB196629:FBB196651 FKX196629:FKX196651 FUT196629:FUT196651 GEP196629:GEP196651 GOL196629:GOL196651 GYH196629:GYH196651 HID196629:HID196651 HRZ196629:HRZ196651 IBV196629:IBV196651 ILR196629:ILR196651 IVN196629:IVN196651 JFJ196629:JFJ196651 JPF196629:JPF196651 JZB196629:JZB196651 KIX196629:KIX196651 KST196629:KST196651 LCP196629:LCP196651 LML196629:LML196651 LWH196629:LWH196651 MGD196629:MGD196651 MPZ196629:MPZ196651 MZV196629:MZV196651 NJR196629:NJR196651 NTN196629:NTN196651 ODJ196629:ODJ196651 ONF196629:ONF196651 OXB196629:OXB196651 PGX196629:PGX196651 PQT196629:PQT196651 QAP196629:QAP196651 QKL196629:QKL196651 QUH196629:QUH196651 RED196629:RED196651 RNZ196629:RNZ196651 RXV196629:RXV196651 SHR196629:SHR196651 SRN196629:SRN196651 TBJ196629:TBJ196651 TLF196629:TLF196651 TVB196629:TVB196651 UEX196629:UEX196651 UOT196629:UOT196651 UYP196629:UYP196651 VIL196629:VIL196651 VSH196629:VSH196651 WCD196629:WCD196651 WLZ196629:WLZ196651 WVV196629:WVV196651 N262165:N262187 JJ262165:JJ262187 TF262165:TF262187 ADB262165:ADB262187 AMX262165:AMX262187 AWT262165:AWT262187 BGP262165:BGP262187 BQL262165:BQL262187 CAH262165:CAH262187 CKD262165:CKD262187 CTZ262165:CTZ262187 DDV262165:DDV262187 DNR262165:DNR262187 DXN262165:DXN262187 EHJ262165:EHJ262187 ERF262165:ERF262187 FBB262165:FBB262187 FKX262165:FKX262187 FUT262165:FUT262187 GEP262165:GEP262187 GOL262165:GOL262187 GYH262165:GYH262187 HID262165:HID262187 HRZ262165:HRZ262187 IBV262165:IBV262187 ILR262165:ILR262187 IVN262165:IVN262187 JFJ262165:JFJ262187 JPF262165:JPF262187 JZB262165:JZB262187 KIX262165:KIX262187 KST262165:KST262187 LCP262165:LCP262187 LML262165:LML262187 LWH262165:LWH262187 MGD262165:MGD262187 MPZ262165:MPZ262187 MZV262165:MZV262187 NJR262165:NJR262187 NTN262165:NTN262187 ODJ262165:ODJ262187 ONF262165:ONF262187 OXB262165:OXB262187 PGX262165:PGX262187 PQT262165:PQT262187 QAP262165:QAP262187 QKL262165:QKL262187 QUH262165:QUH262187 RED262165:RED262187 RNZ262165:RNZ262187 RXV262165:RXV262187 SHR262165:SHR262187 SRN262165:SRN262187 TBJ262165:TBJ262187 TLF262165:TLF262187 TVB262165:TVB262187 UEX262165:UEX262187 UOT262165:UOT262187 UYP262165:UYP262187 VIL262165:VIL262187 VSH262165:VSH262187 WCD262165:WCD262187 WLZ262165:WLZ262187 WVV262165:WVV262187 N327701:N327723 JJ327701:JJ327723 TF327701:TF327723 ADB327701:ADB327723 AMX327701:AMX327723 AWT327701:AWT327723 BGP327701:BGP327723 BQL327701:BQL327723 CAH327701:CAH327723 CKD327701:CKD327723 CTZ327701:CTZ327723 DDV327701:DDV327723 DNR327701:DNR327723 DXN327701:DXN327723 EHJ327701:EHJ327723 ERF327701:ERF327723 FBB327701:FBB327723 FKX327701:FKX327723 FUT327701:FUT327723 GEP327701:GEP327723 GOL327701:GOL327723 GYH327701:GYH327723 HID327701:HID327723 HRZ327701:HRZ327723 IBV327701:IBV327723 ILR327701:ILR327723 IVN327701:IVN327723 JFJ327701:JFJ327723 JPF327701:JPF327723 JZB327701:JZB327723 KIX327701:KIX327723 KST327701:KST327723 LCP327701:LCP327723 LML327701:LML327723 LWH327701:LWH327723 MGD327701:MGD327723 MPZ327701:MPZ327723 MZV327701:MZV327723 NJR327701:NJR327723 NTN327701:NTN327723 ODJ327701:ODJ327723 ONF327701:ONF327723 OXB327701:OXB327723 PGX327701:PGX327723 PQT327701:PQT327723 QAP327701:QAP327723 QKL327701:QKL327723 QUH327701:QUH327723 RED327701:RED327723 RNZ327701:RNZ327723 RXV327701:RXV327723 SHR327701:SHR327723 SRN327701:SRN327723 TBJ327701:TBJ327723 TLF327701:TLF327723 TVB327701:TVB327723 UEX327701:UEX327723 UOT327701:UOT327723 UYP327701:UYP327723 VIL327701:VIL327723 VSH327701:VSH327723 WCD327701:WCD327723 WLZ327701:WLZ327723 WVV327701:WVV327723 N393237:N393259 JJ393237:JJ393259 TF393237:TF393259 ADB393237:ADB393259 AMX393237:AMX393259 AWT393237:AWT393259 BGP393237:BGP393259 BQL393237:BQL393259 CAH393237:CAH393259 CKD393237:CKD393259 CTZ393237:CTZ393259 DDV393237:DDV393259 DNR393237:DNR393259 DXN393237:DXN393259 EHJ393237:EHJ393259 ERF393237:ERF393259 FBB393237:FBB393259 FKX393237:FKX393259 FUT393237:FUT393259 GEP393237:GEP393259 GOL393237:GOL393259 GYH393237:GYH393259 HID393237:HID393259 HRZ393237:HRZ393259 IBV393237:IBV393259 ILR393237:ILR393259 IVN393237:IVN393259 JFJ393237:JFJ393259 JPF393237:JPF393259 JZB393237:JZB393259 KIX393237:KIX393259 KST393237:KST393259 LCP393237:LCP393259 LML393237:LML393259 LWH393237:LWH393259 MGD393237:MGD393259 MPZ393237:MPZ393259 MZV393237:MZV393259 NJR393237:NJR393259 NTN393237:NTN393259 ODJ393237:ODJ393259 ONF393237:ONF393259 OXB393237:OXB393259 PGX393237:PGX393259 PQT393237:PQT393259 QAP393237:QAP393259 QKL393237:QKL393259 QUH393237:QUH393259 RED393237:RED393259 RNZ393237:RNZ393259 RXV393237:RXV393259 SHR393237:SHR393259 SRN393237:SRN393259 TBJ393237:TBJ393259 TLF393237:TLF393259 TVB393237:TVB393259 UEX393237:UEX393259 UOT393237:UOT393259 UYP393237:UYP393259 VIL393237:VIL393259 VSH393237:VSH393259 WCD393237:WCD393259 WLZ393237:WLZ393259 WVV393237:WVV393259 N458773:N458795 JJ458773:JJ458795 TF458773:TF458795 ADB458773:ADB458795 AMX458773:AMX458795 AWT458773:AWT458795 BGP458773:BGP458795 BQL458773:BQL458795 CAH458773:CAH458795 CKD458773:CKD458795 CTZ458773:CTZ458795 DDV458773:DDV458795 DNR458773:DNR458795 DXN458773:DXN458795 EHJ458773:EHJ458795 ERF458773:ERF458795 FBB458773:FBB458795 FKX458773:FKX458795 FUT458773:FUT458795 GEP458773:GEP458795 GOL458773:GOL458795 GYH458773:GYH458795 HID458773:HID458795 HRZ458773:HRZ458795 IBV458773:IBV458795 ILR458773:ILR458795 IVN458773:IVN458795 JFJ458773:JFJ458795 JPF458773:JPF458795 JZB458773:JZB458795 KIX458773:KIX458795 KST458773:KST458795 LCP458773:LCP458795 LML458773:LML458795 LWH458773:LWH458795 MGD458773:MGD458795 MPZ458773:MPZ458795 MZV458773:MZV458795 NJR458773:NJR458795 NTN458773:NTN458795 ODJ458773:ODJ458795 ONF458773:ONF458795 OXB458773:OXB458795 PGX458773:PGX458795 PQT458773:PQT458795 QAP458773:QAP458795 QKL458773:QKL458795 QUH458773:QUH458795 RED458773:RED458795 RNZ458773:RNZ458795 RXV458773:RXV458795 SHR458773:SHR458795 SRN458773:SRN458795 TBJ458773:TBJ458795 TLF458773:TLF458795 TVB458773:TVB458795 UEX458773:UEX458795 UOT458773:UOT458795 UYP458773:UYP458795 VIL458773:VIL458795 VSH458773:VSH458795 WCD458773:WCD458795 WLZ458773:WLZ458795 WVV458773:WVV458795 N524309:N524331 JJ524309:JJ524331 TF524309:TF524331 ADB524309:ADB524331 AMX524309:AMX524331 AWT524309:AWT524331 BGP524309:BGP524331 BQL524309:BQL524331 CAH524309:CAH524331 CKD524309:CKD524331 CTZ524309:CTZ524331 DDV524309:DDV524331 DNR524309:DNR524331 DXN524309:DXN524331 EHJ524309:EHJ524331 ERF524309:ERF524331 FBB524309:FBB524331 FKX524309:FKX524331 FUT524309:FUT524331 GEP524309:GEP524331 GOL524309:GOL524331 GYH524309:GYH524331 HID524309:HID524331 HRZ524309:HRZ524331 IBV524309:IBV524331 ILR524309:ILR524331 IVN524309:IVN524331 JFJ524309:JFJ524331 JPF524309:JPF524331 JZB524309:JZB524331 KIX524309:KIX524331 KST524309:KST524331 LCP524309:LCP524331 LML524309:LML524331 LWH524309:LWH524331 MGD524309:MGD524331 MPZ524309:MPZ524331 MZV524309:MZV524331 NJR524309:NJR524331 NTN524309:NTN524331 ODJ524309:ODJ524331 ONF524309:ONF524331 OXB524309:OXB524331 PGX524309:PGX524331 PQT524309:PQT524331 QAP524309:QAP524331 QKL524309:QKL524331 QUH524309:QUH524331 RED524309:RED524331 RNZ524309:RNZ524331 RXV524309:RXV524331 SHR524309:SHR524331 SRN524309:SRN524331 TBJ524309:TBJ524331 TLF524309:TLF524331 TVB524309:TVB524331 UEX524309:UEX524331 UOT524309:UOT524331 UYP524309:UYP524331 VIL524309:VIL524331 VSH524309:VSH524331 WCD524309:WCD524331 WLZ524309:WLZ524331 WVV524309:WVV524331 N589845:N589867 JJ589845:JJ589867 TF589845:TF589867 ADB589845:ADB589867 AMX589845:AMX589867 AWT589845:AWT589867 BGP589845:BGP589867 BQL589845:BQL589867 CAH589845:CAH589867 CKD589845:CKD589867 CTZ589845:CTZ589867 DDV589845:DDV589867 DNR589845:DNR589867 DXN589845:DXN589867 EHJ589845:EHJ589867 ERF589845:ERF589867 FBB589845:FBB589867 FKX589845:FKX589867 FUT589845:FUT589867 GEP589845:GEP589867 GOL589845:GOL589867 GYH589845:GYH589867 HID589845:HID589867 HRZ589845:HRZ589867 IBV589845:IBV589867 ILR589845:ILR589867 IVN589845:IVN589867 JFJ589845:JFJ589867 JPF589845:JPF589867 JZB589845:JZB589867 KIX589845:KIX589867 KST589845:KST589867 LCP589845:LCP589867 LML589845:LML589867 LWH589845:LWH589867 MGD589845:MGD589867 MPZ589845:MPZ589867 MZV589845:MZV589867 NJR589845:NJR589867 NTN589845:NTN589867 ODJ589845:ODJ589867 ONF589845:ONF589867 OXB589845:OXB589867 PGX589845:PGX589867 PQT589845:PQT589867 QAP589845:QAP589867 QKL589845:QKL589867 QUH589845:QUH589867 RED589845:RED589867 RNZ589845:RNZ589867 RXV589845:RXV589867 SHR589845:SHR589867 SRN589845:SRN589867 TBJ589845:TBJ589867 TLF589845:TLF589867 TVB589845:TVB589867 UEX589845:UEX589867 UOT589845:UOT589867 UYP589845:UYP589867 VIL589845:VIL589867 VSH589845:VSH589867 WCD589845:WCD589867 WLZ589845:WLZ589867 WVV589845:WVV589867 N655381:N655403 JJ655381:JJ655403 TF655381:TF655403 ADB655381:ADB655403 AMX655381:AMX655403 AWT655381:AWT655403 BGP655381:BGP655403 BQL655381:BQL655403 CAH655381:CAH655403 CKD655381:CKD655403 CTZ655381:CTZ655403 DDV655381:DDV655403 DNR655381:DNR655403 DXN655381:DXN655403 EHJ655381:EHJ655403 ERF655381:ERF655403 FBB655381:FBB655403 FKX655381:FKX655403 FUT655381:FUT655403 GEP655381:GEP655403 GOL655381:GOL655403 GYH655381:GYH655403 HID655381:HID655403 HRZ655381:HRZ655403 IBV655381:IBV655403 ILR655381:ILR655403 IVN655381:IVN655403 JFJ655381:JFJ655403 JPF655381:JPF655403 JZB655381:JZB655403 KIX655381:KIX655403 KST655381:KST655403 LCP655381:LCP655403 LML655381:LML655403 LWH655381:LWH655403 MGD655381:MGD655403 MPZ655381:MPZ655403 MZV655381:MZV655403 NJR655381:NJR655403 NTN655381:NTN655403 ODJ655381:ODJ655403 ONF655381:ONF655403 OXB655381:OXB655403 PGX655381:PGX655403 PQT655381:PQT655403 QAP655381:QAP655403 QKL655381:QKL655403 QUH655381:QUH655403 RED655381:RED655403 RNZ655381:RNZ655403 RXV655381:RXV655403 SHR655381:SHR655403 SRN655381:SRN655403 TBJ655381:TBJ655403 TLF655381:TLF655403 TVB655381:TVB655403 UEX655381:UEX655403 UOT655381:UOT655403 UYP655381:UYP655403 VIL655381:VIL655403 VSH655381:VSH655403 WCD655381:WCD655403 WLZ655381:WLZ655403 WVV655381:WVV655403 N720917:N720939 JJ720917:JJ720939 TF720917:TF720939 ADB720917:ADB720939 AMX720917:AMX720939 AWT720917:AWT720939 BGP720917:BGP720939 BQL720917:BQL720939 CAH720917:CAH720939 CKD720917:CKD720939 CTZ720917:CTZ720939 DDV720917:DDV720939 DNR720917:DNR720939 DXN720917:DXN720939 EHJ720917:EHJ720939 ERF720917:ERF720939 FBB720917:FBB720939 FKX720917:FKX720939 FUT720917:FUT720939 GEP720917:GEP720939 GOL720917:GOL720939 GYH720917:GYH720939 HID720917:HID720939 HRZ720917:HRZ720939 IBV720917:IBV720939 ILR720917:ILR720939 IVN720917:IVN720939 JFJ720917:JFJ720939 JPF720917:JPF720939 JZB720917:JZB720939 KIX720917:KIX720939 KST720917:KST720939 LCP720917:LCP720939 LML720917:LML720939 LWH720917:LWH720939 MGD720917:MGD720939 MPZ720917:MPZ720939 MZV720917:MZV720939 NJR720917:NJR720939 NTN720917:NTN720939 ODJ720917:ODJ720939 ONF720917:ONF720939 OXB720917:OXB720939 PGX720917:PGX720939 PQT720917:PQT720939 QAP720917:QAP720939 QKL720917:QKL720939 QUH720917:QUH720939 RED720917:RED720939 RNZ720917:RNZ720939 RXV720917:RXV720939 SHR720917:SHR720939 SRN720917:SRN720939 TBJ720917:TBJ720939 TLF720917:TLF720939 TVB720917:TVB720939 UEX720917:UEX720939 UOT720917:UOT720939 UYP720917:UYP720939 VIL720917:VIL720939 VSH720917:VSH720939 WCD720917:WCD720939 WLZ720917:WLZ720939 WVV720917:WVV720939 N786453:N786475 JJ786453:JJ786475 TF786453:TF786475 ADB786453:ADB786475 AMX786453:AMX786475 AWT786453:AWT786475 BGP786453:BGP786475 BQL786453:BQL786475 CAH786453:CAH786475 CKD786453:CKD786475 CTZ786453:CTZ786475 DDV786453:DDV786475 DNR786453:DNR786475 DXN786453:DXN786475 EHJ786453:EHJ786475 ERF786453:ERF786475 FBB786453:FBB786475 FKX786453:FKX786475 FUT786453:FUT786475 GEP786453:GEP786475 GOL786453:GOL786475 GYH786453:GYH786475 HID786453:HID786475 HRZ786453:HRZ786475 IBV786453:IBV786475 ILR786453:ILR786475 IVN786453:IVN786475 JFJ786453:JFJ786475 JPF786453:JPF786475 JZB786453:JZB786475 KIX786453:KIX786475 KST786453:KST786475 LCP786453:LCP786475 LML786453:LML786475 LWH786453:LWH786475 MGD786453:MGD786475 MPZ786453:MPZ786475 MZV786453:MZV786475 NJR786453:NJR786475 NTN786453:NTN786475 ODJ786453:ODJ786475 ONF786453:ONF786475 OXB786453:OXB786475 PGX786453:PGX786475 PQT786453:PQT786475 QAP786453:QAP786475 QKL786453:QKL786475 QUH786453:QUH786475 RED786453:RED786475 RNZ786453:RNZ786475 RXV786453:RXV786475 SHR786453:SHR786475 SRN786453:SRN786475 TBJ786453:TBJ786475 TLF786453:TLF786475 TVB786453:TVB786475 UEX786453:UEX786475 UOT786453:UOT786475 UYP786453:UYP786475 VIL786453:VIL786475 VSH786453:VSH786475 WCD786453:WCD786475 WLZ786453:WLZ786475 WVV786453:WVV786475 N851989:N852011 JJ851989:JJ852011 TF851989:TF852011 ADB851989:ADB852011 AMX851989:AMX852011 AWT851989:AWT852011 BGP851989:BGP852011 BQL851989:BQL852011 CAH851989:CAH852011 CKD851989:CKD852011 CTZ851989:CTZ852011 DDV851989:DDV852011 DNR851989:DNR852011 DXN851989:DXN852011 EHJ851989:EHJ852011 ERF851989:ERF852011 FBB851989:FBB852011 FKX851989:FKX852011 FUT851989:FUT852011 GEP851989:GEP852011 GOL851989:GOL852011 GYH851989:GYH852011 HID851989:HID852011 HRZ851989:HRZ852011 IBV851989:IBV852011 ILR851989:ILR852011 IVN851989:IVN852011 JFJ851989:JFJ852011 JPF851989:JPF852011 JZB851989:JZB852011 KIX851989:KIX852011 KST851989:KST852011 LCP851989:LCP852011 LML851989:LML852011 LWH851989:LWH852011 MGD851989:MGD852011 MPZ851989:MPZ852011 MZV851989:MZV852011 NJR851989:NJR852011 NTN851989:NTN852011 ODJ851989:ODJ852011 ONF851989:ONF852011 OXB851989:OXB852011 PGX851989:PGX852011 PQT851989:PQT852011 QAP851989:QAP852011 QKL851989:QKL852011 QUH851989:QUH852011 RED851989:RED852011 RNZ851989:RNZ852011 RXV851989:RXV852011 SHR851989:SHR852011 SRN851989:SRN852011 TBJ851989:TBJ852011 TLF851989:TLF852011 TVB851989:TVB852011 UEX851989:UEX852011 UOT851989:UOT852011 UYP851989:UYP852011 VIL851989:VIL852011 VSH851989:VSH852011 WCD851989:WCD852011 WLZ851989:WLZ852011 WVV851989:WVV852011 N917525:N917547 JJ917525:JJ917547 TF917525:TF917547 ADB917525:ADB917547 AMX917525:AMX917547 AWT917525:AWT917547 BGP917525:BGP917547 BQL917525:BQL917547 CAH917525:CAH917547 CKD917525:CKD917547 CTZ917525:CTZ917547 DDV917525:DDV917547 DNR917525:DNR917547 DXN917525:DXN917547 EHJ917525:EHJ917547 ERF917525:ERF917547 FBB917525:FBB917547 FKX917525:FKX917547 FUT917525:FUT917547 GEP917525:GEP917547 GOL917525:GOL917547 GYH917525:GYH917547 HID917525:HID917547 HRZ917525:HRZ917547 IBV917525:IBV917547 ILR917525:ILR917547 IVN917525:IVN917547 JFJ917525:JFJ917547 JPF917525:JPF917547 JZB917525:JZB917547 KIX917525:KIX917547 KST917525:KST917547 LCP917525:LCP917547 LML917525:LML917547 LWH917525:LWH917547 MGD917525:MGD917547 MPZ917525:MPZ917547 MZV917525:MZV917547 NJR917525:NJR917547 NTN917525:NTN917547 ODJ917525:ODJ917547 ONF917525:ONF917547 OXB917525:OXB917547 PGX917525:PGX917547 PQT917525:PQT917547 QAP917525:QAP917547 QKL917525:QKL917547 QUH917525:QUH917547 RED917525:RED917547 RNZ917525:RNZ917547 RXV917525:RXV917547 SHR917525:SHR917547 SRN917525:SRN917547 TBJ917525:TBJ917547 TLF917525:TLF917547 TVB917525:TVB917547 UEX917525:UEX917547 UOT917525:UOT917547 UYP917525:UYP917547 VIL917525:VIL917547 VSH917525:VSH917547 WCD917525:WCD917547 WLZ917525:WLZ917547 WVV917525:WVV917547 N983061:N983083 JJ983061:JJ983083 TF983061:TF983083 ADB983061:ADB983083 AMX983061:AMX983083 AWT983061:AWT983083 BGP983061:BGP983083 BQL983061:BQL983083 CAH983061:CAH983083 CKD983061:CKD983083 CTZ983061:CTZ983083 DDV983061:DDV983083 DNR983061:DNR983083 DXN983061:DXN983083 EHJ983061:EHJ983083 ERF983061:ERF983083 FBB983061:FBB983083 FKX983061:FKX983083 FUT983061:FUT983083 GEP983061:GEP983083 GOL983061:GOL983083 GYH983061:GYH983083 HID983061:HID983083 HRZ983061:HRZ983083 IBV983061:IBV983083 ILR983061:ILR983083 IVN983061:IVN983083 JFJ983061:JFJ983083 JPF983061:JPF983083 JZB983061:JZB983083 KIX983061:KIX983083 KST983061:KST983083 LCP983061:LCP983083 LML983061:LML983083 LWH983061:LWH983083 MGD983061:MGD983083 MPZ983061:MPZ983083 MZV983061:MZV983083 NJR983061:NJR983083 NTN983061:NTN983083 ODJ983061:ODJ983083 ONF983061:ONF983083 OXB983061:OXB983083 PGX983061:PGX983083 PQT983061:PQT983083 QAP983061:QAP983083 QKL983061:QKL983083 QUH983061:QUH983083 RED983061:RED983083 RNZ983061:RNZ983083 RXV983061:RXV983083 SHR983061:SHR983083 SRN983061:SRN983083 TBJ983061:TBJ983083 TLF983061:TLF983083 TVB983061:TVB983083 UEX983061:UEX983083 UOT983061:UOT983083 UYP983061:UYP983083 VIL983061:VIL983083 VSH983061:VSH983083 WCD983061:WCD983083 WLZ983061:WLZ983083 WVV983061:WVV983083 Q44 JM44 TI44 ADE44 ANA44 AWW44 BGS44 BQO44 CAK44 CKG44 CUC44 DDY44 DNU44 DXQ44 EHM44 ERI44 FBE44 FLA44 FUW44 GES44 GOO44 GYK44 HIG44 HSC44 IBY44 ILU44 IVQ44 JFM44 JPI44 JZE44 KJA44 KSW44 LCS44 LMO44 LWK44 MGG44 MQC44 MZY44 NJU44 NTQ44 ODM44 ONI44 OXE44 PHA44 PQW44 QAS44 QKO44 QUK44 REG44 ROC44 RXY44 SHU44 SRQ44 TBM44 TLI44 TVE44 UFA44 UOW44 UYS44 VIO44 VSK44 WCG44 WMC44 WVY44 Q65580 JM65580 TI65580 ADE65580 ANA65580 AWW65580 BGS65580 BQO65580 CAK65580 CKG65580 CUC65580 DDY65580 DNU65580 DXQ65580 EHM65580 ERI65580 FBE65580 FLA65580 FUW65580 GES65580 GOO65580 GYK65580 HIG65580 HSC65580 IBY65580 ILU65580 IVQ65580 JFM65580 JPI65580 JZE65580 KJA65580 KSW65580 LCS65580 LMO65580 LWK65580 MGG65580 MQC65580 MZY65580 NJU65580 NTQ65580 ODM65580 ONI65580 OXE65580 PHA65580 PQW65580 QAS65580 QKO65580 QUK65580 REG65580 ROC65580 RXY65580 SHU65580 SRQ65580 TBM65580 TLI65580 TVE65580 UFA65580 UOW65580 UYS65580 VIO65580 VSK65580 WCG65580 WMC65580 WVY65580 Q131116 JM131116 TI131116 ADE131116 ANA131116 AWW131116 BGS131116 BQO131116 CAK131116 CKG131116 CUC131116 DDY131116 DNU131116 DXQ131116 EHM131116 ERI131116 FBE131116 FLA131116 FUW131116 GES131116 GOO131116 GYK131116 HIG131116 HSC131116 IBY131116 ILU131116 IVQ131116 JFM131116 JPI131116 JZE131116 KJA131116 KSW131116 LCS131116 LMO131116 LWK131116 MGG131116 MQC131116 MZY131116 NJU131116 NTQ131116 ODM131116 ONI131116 OXE131116 PHA131116 PQW131116 QAS131116 QKO131116 QUK131116 REG131116 ROC131116 RXY131116 SHU131116 SRQ131116 TBM131116 TLI131116 TVE131116 UFA131116 UOW131116 UYS131116 VIO131116 VSK131116 WCG131116 WMC131116 WVY131116 Q196652 JM196652 TI196652 ADE196652 ANA196652 AWW196652 BGS196652 BQO196652 CAK196652 CKG196652 CUC196652 DDY196652 DNU196652 DXQ196652 EHM196652 ERI196652 FBE196652 FLA196652 FUW196652 GES196652 GOO196652 GYK196652 HIG196652 HSC196652 IBY196652 ILU196652 IVQ196652 JFM196652 JPI196652 JZE196652 KJA196652 KSW196652 LCS196652 LMO196652 LWK196652 MGG196652 MQC196652 MZY196652 NJU196652 NTQ196652 ODM196652 ONI196652 OXE196652 PHA196652 PQW196652 QAS196652 QKO196652 QUK196652 REG196652 ROC196652 RXY196652 SHU196652 SRQ196652 TBM196652 TLI196652 TVE196652 UFA196652 UOW196652 UYS196652 VIO196652 VSK196652 WCG196652 WMC196652 WVY196652 Q262188 JM262188 TI262188 ADE262188 ANA262188 AWW262188 BGS262188 BQO262188 CAK262188 CKG262188 CUC262188 DDY262188 DNU262188 DXQ262188 EHM262188 ERI262188 FBE262188 FLA262188 FUW262188 GES262188 GOO262188 GYK262188 HIG262188 HSC262188 IBY262188 ILU262188 IVQ262188 JFM262188 JPI262188 JZE262188 KJA262188 KSW262188 LCS262188 LMO262188 LWK262188 MGG262188 MQC262188 MZY262188 NJU262188 NTQ262188 ODM262188 ONI262188 OXE262188 PHA262188 PQW262188 QAS262188 QKO262188 QUK262188 REG262188 ROC262188 RXY262188 SHU262188 SRQ262188 TBM262188 TLI262188 TVE262188 UFA262188 UOW262188 UYS262188 VIO262188 VSK262188 WCG262188 WMC262188 WVY262188 Q327724 JM327724 TI327724 ADE327724 ANA327724 AWW327724 BGS327724 BQO327724 CAK327724 CKG327724 CUC327724 DDY327724 DNU327724 DXQ327724 EHM327724 ERI327724 FBE327724 FLA327724 FUW327724 GES327724 GOO327724 GYK327724 HIG327724 HSC327724 IBY327724 ILU327724 IVQ327724 JFM327724 JPI327724 JZE327724 KJA327724 KSW327724 LCS327724 LMO327724 LWK327724 MGG327724 MQC327724 MZY327724 NJU327724 NTQ327724 ODM327724 ONI327724 OXE327724 PHA327724 PQW327724 QAS327724 QKO327724 QUK327724 REG327724 ROC327724 RXY327724 SHU327724 SRQ327724 TBM327724 TLI327724 TVE327724 UFA327724 UOW327724 UYS327724 VIO327724 VSK327724 WCG327724 WMC327724 WVY327724 Q393260 JM393260 TI393260 ADE393260 ANA393260 AWW393260 BGS393260 BQO393260 CAK393260 CKG393260 CUC393260 DDY393260 DNU393260 DXQ393260 EHM393260 ERI393260 FBE393260 FLA393260 FUW393260 GES393260 GOO393260 GYK393260 HIG393260 HSC393260 IBY393260 ILU393260 IVQ393260 JFM393260 JPI393260 JZE393260 KJA393260 KSW393260 LCS393260 LMO393260 LWK393260 MGG393260 MQC393260 MZY393260 NJU393260 NTQ393260 ODM393260 ONI393260 OXE393260 PHA393260 PQW393260 QAS393260 QKO393260 QUK393260 REG393260 ROC393260 RXY393260 SHU393260 SRQ393260 TBM393260 TLI393260 TVE393260 UFA393260 UOW393260 UYS393260 VIO393260 VSK393260 WCG393260 WMC393260 WVY393260 Q458796 JM458796 TI458796 ADE458796 ANA458796 AWW458796 BGS458796 BQO458796 CAK458796 CKG458796 CUC458796 DDY458796 DNU458796 DXQ458796 EHM458796 ERI458796 FBE458796 FLA458796 FUW458796 GES458796 GOO458796 GYK458796 HIG458796 HSC458796 IBY458796 ILU458796 IVQ458796 JFM458796 JPI458796 JZE458796 KJA458796 KSW458796 LCS458796 LMO458796 LWK458796 MGG458796 MQC458796 MZY458796 NJU458796 NTQ458796 ODM458796 ONI458796 OXE458796 PHA458796 PQW458796 QAS458796 QKO458796 QUK458796 REG458796 ROC458796 RXY458796 SHU458796 SRQ458796 TBM458796 TLI458796 TVE458796 UFA458796 UOW458796 UYS458796 VIO458796 VSK458796 WCG458796 WMC458796 WVY458796 Q524332 JM524332 TI524332 ADE524332 ANA524332 AWW524332 BGS524332 BQO524332 CAK524332 CKG524332 CUC524332 DDY524332 DNU524332 DXQ524332 EHM524332 ERI524332 FBE524332 FLA524332 FUW524332 GES524332 GOO524332 GYK524332 HIG524332 HSC524332 IBY524332 ILU524332 IVQ524332 JFM524332 JPI524332 JZE524332 KJA524332 KSW524332 LCS524332 LMO524332 LWK524332 MGG524332 MQC524332 MZY524332 NJU524332 NTQ524332 ODM524332 ONI524332 OXE524332 PHA524332 PQW524332 QAS524332 QKO524332 QUK524332 REG524332 ROC524332 RXY524332 SHU524332 SRQ524332 TBM524332 TLI524332 TVE524332 UFA524332 UOW524332 UYS524332 VIO524332 VSK524332 WCG524332 WMC524332 WVY524332 Q589868 JM589868 TI589868 ADE589868 ANA589868 AWW589868 BGS589868 BQO589868 CAK589868 CKG589868 CUC589868 DDY589868 DNU589868 DXQ589868 EHM589868 ERI589868 FBE589868 FLA589868 FUW589868 GES589868 GOO589868 GYK589868 HIG589868 HSC589868 IBY589868 ILU589868 IVQ589868 JFM589868 JPI589868 JZE589868 KJA589868 KSW589868 LCS589868 LMO589868 LWK589868 MGG589868 MQC589868 MZY589868 NJU589868 NTQ589868 ODM589868 ONI589868 OXE589868 PHA589868 PQW589868 QAS589868 QKO589868 QUK589868 REG589868 ROC589868 RXY589868 SHU589868 SRQ589868 TBM589868 TLI589868 TVE589868 UFA589868 UOW589868 UYS589868 VIO589868 VSK589868 WCG589868 WMC589868 WVY589868 Q655404 JM655404 TI655404 ADE655404 ANA655404 AWW655404 BGS655404 BQO655404 CAK655404 CKG655404 CUC655404 DDY655404 DNU655404 DXQ655404 EHM655404 ERI655404 FBE655404 FLA655404 FUW655404 GES655404 GOO655404 GYK655404 HIG655404 HSC655404 IBY655404 ILU655404 IVQ655404 JFM655404 JPI655404 JZE655404 KJA655404 KSW655404 LCS655404 LMO655404 LWK655404 MGG655404 MQC655404 MZY655404 NJU655404 NTQ655404 ODM655404 ONI655404 OXE655404 PHA655404 PQW655404 QAS655404 QKO655404 QUK655404 REG655404 ROC655404 RXY655404 SHU655404 SRQ655404 TBM655404 TLI655404 TVE655404 UFA655404 UOW655404 UYS655404 VIO655404 VSK655404 WCG655404 WMC655404 WVY655404 Q720940 JM720940 TI720940 ADE720940 ANA720940 AWW720940 BGS720940 BQO720940 CAK720940 CKG720940 CUC720940 DDY720940 DNU720940 DXQ720940 EHM720940 ERI720940 FBE720940 FLA720940 FUW720940 GES720940 GOO720940 GYK720940 HIG720940 HSC720940 IBY720940 ILU720940 IVQ720940 JFM720940 JPI720940 JZE720940 KJA720940 KSW720940 LCS720940 LMO720940 LWK720940 MGG720940 MQC720940 MZY720940 NJU720940 NTQ720940 ODM720940 ONI720940 OXE720940 PHA720940 PQW720940 QAS720940 QKO720940 QUK720940 REG720940 ROC720940 RXY720940 SHU720940 SRQ720940 TBM720940 TLI720940 TVE720940 UFA720940 UOW720940 UYS720940 VIO720940 VSK720940 WCG720940 WMC720940 WVY720940 Q786476 JM786476 TI786476 ADE786476 ANA786476 AWW786476 BGS786476 BQO786476 CAK786476 CKG786476 CUC786476 DDY786476 DNU786476 DXQ786476 EHM786476 ERI786476 FBE786476 FLA786476 FUW786476 GES786476 GOO786476 GYK786476 HIG786476 HSC786476 IBY786476 ILU786476 IVQ786476 JFM786476 JPI786476 JZE786476 KJA786476 KSW786476 LCS786476 LMO786476 LWK786476 MGG786476 MQC786476 MZY786476 NJU786476 NTQ786476 ODM786476 ONI786476 OXE786476 PHA786476 PQW786476 QAS786476 QKO786476 QUK786476 REG786476 ROC786476 RXY786476 SHU786476 SRQ786476 TBM786476 TLI786476 TVE786476 UFA786476 UOW786476 UYS786476 VIO786476 VSK786476 WCG786476 WMC786476 WVY786476 Q852012 JM852012 TI852012 ADE852012 ANA852012 AWW852012 BGS852012 BQO852012 CAK852012 CKG852012 CUC852012 DDY852012 DNU852012 DXQ852012 EHM852012 ERI852012 FBE852012 FLA852012 FUW852012 GES852012 GOO852012 GYK852012 HIG852012 HSC852012 IBY852012 ILU852012 IVQ852012 JFM852012 JPI852012 JZE852012 KJA852012 KSW852012 LCS852012 LMO852012 LWK852012 MGG852012 MQC852012 MZY852012 NJU852012 NTQ852012 ODM852012 ONI852012 OXE852012 PHA852012 PQW852012 QAS852012 QKO852012 QUK852012 REG852012 ROC852012 RXY852012 SHU852012 SRQ852012 TBM852012 TLI852012 TVE852012 UFA852012 UOW852012 UYS852012 VIO852012 VSK852012 WCG852012 WMC852012 WVY852012 Q917548 JM917548 TI917548 ADE917548 ANA917548 AWW917548 BGS917548 BQO917548 CAK917548 CKG917548 CUC917548 DDY917548 DNU917548 DXQ917548 EHM917548 ERI917548 FBE917548 FLA917548 FUW917548 GES917548 GOO917548 GYK917548 HIG917548 HSC917548 IBY917548 ILU917548 IVQ917548 JFM917548 JPI917548 JZE917548 KJA917548 KSW917548 LCS917548 LMO917548 LWK917548 MGG917548 MQC917548 MZY917548 NJU917548 NTQ917548 ODM917548 ONI917548 OXE917548 PHA917548 PQW917548 QAS917548 QKO917548 QUK917548 REG917548 ROC917548 RXY917548 SHU917548 SRQ917548 TBM917548 TLI917548 TVE917548 UFA917548 UOW917548 UYS917548 VIO917548 VSK917548 WCG917548 WMC917548 WVY917548 Q983084 JM983084 TI983084 ADE983084 ANA983084 AWW983084 BGS983084 BQO983084 CAK983084 CKG983084 CUC983084 DDY983084 DNU983084 DXQ983084 EHM983084 ERI983084 FBE983084 FLA983084 FUW983084 GES983084 GOO983084 GYK983084 HIG983084 HSC983084 IBY983084 ILU983084 IVQ983084 JFM983084 JPI983084 JZE983084 KJA983084 KSW983084 LCS983084 LMO983084 LWK983084 MGG983084 MQC983084 MZY983084 NJU983084 NTQ983084 ODM983084 ONI983084 OXE983084 PHA983084 PQW983084 QAS983084 QKO983084 QUK983084 REG983084 ROC983084 RXY983084 SHU983084 SRQ983084 TBM983084 TLI983084 TVE983084 UFA983084 UOW983084 UYS983084 VIO983084 VSK983084 WCG983084 WMC983084 WVY983084 N45 JJ45 TF45 ADB45 AMX45 AWT45 BGP45 BQL45 CAH45 CKD45 CTZ45 DDV45 DNR45 DXN45 EHJ45 ERF45 FBB45 FKX45 FUT45 GEP45 GOL45 GYH45 HID45 HRZ45 IBV45 ILR45 IVN45 JFJ45 JPF45 JZB45 KIX45 KST45 LCP45 LML45 LWH45 MGD45 MPZ45 MZV45 NJR45 NTN45 ODJ45 ONF45 OXB45 PGX45 PQT45 QAP45 QKL45 QUH45 RED45 RNZ45 RXV45 SHR45 SRN45 TBJ45 TLF45 TVB45 UEX45 UOT45 UYP45 VIL45 VSH45 WCD45 WLZ45 WVV45 N65581 JJ65581 TF65581 ADB65581 AMX65581 AWT65581 BGP65581 BQL65581 CAH65581 CKD65581 CTZ65581 DDV65581 DNR65581 DXN65581 EHJ65581 ERF65581 FBB65581 FKX65581 FUT65581 GEP65581 GOL65581 GYH65581 HID65581 HRZ65581 IBV65581 ILR65581 IVN65581 JFJ65581 JPF65581 JZB65581 KIX65581 KST65581 LCP65581 LML65581 LWH65581 MGD65581 MPZ65581 MZV65581 NJR65581 NTN65581 ODJ65581 ONF65581 OXB65581 PGX65581 PQT65581 QAP65581 QKL65581 QUH65581 RED65581 RNZ65581 RXV65581 SHR65581 SRN65581 TBJ65581 TLF65581 TVB65581 UEX65581 UOT65581 UYP65581 VIL65581 VSH65581 WCD65581 WLZ65581 WVV65581 N131117 JJ131117 TF131117 ADB131117 AMX131117 AWT131117 BGP131117 BQL131117 CAH131117 CKD131117 CTZ131117 DDV131117 DNR131117 DXN131117 EHJ131117 ERF131117 FBB131117 FKX131117 FUT131117 GEP131117 GOL131117 GYH131117 HID131117 HRZ131117 IBV131117 ILR131117 IVN131117 JFJ131117 JPF131117 JZB131117 KIX131117 KST131117 LCP131117 LML131117 LWH131117 MGD131117 MPZ131117 MZV131117 NJR131117 NTN131117 ODJ131117 ONF131117 OXB131117 PGX131117 PQT131117 QAP131117 QKL131117 QUH131117 RED131117 RNZ131117 RXV131117 SHR131117 SRN131117 TBJ131117 TLF131117 TVB131117 UEX131117 UOT131117 UYP131117 VIL131117 VSH131117 WCD131117 WLZ131117 WVV131117 N196653 JJ196653 TF196653 ADB196653 AMX196653 AWT196653 BGP196653 BQL196653 CAH196653 CKD196653 CTZ196653 DDV196653 DNR196653 DXN196653 EHJ196653 ERF196653 FBB196653 FKX196653 FUT196653 GEP196653 GOL196653 GYH196653 HID196653 HRZ196653 IBV196653 ILR196653 IVN196653 JFJ196653 JPF196653 JZB196653 KIX196653 KST196653 LCP196653 LML196653 LWH196653 MGD196653 MPZ196653 MZV196653 NJR196653 NTN196653 ODJ196653 ONF196653 OXB196653 PGX196653 PQT196653 QAP196653 QKL196653 QUH196653 RED196653 RNZ196653 RXV196653 SHR196653 SRN196653 TBJ196653 TLF196653 TVB196653 UEX196653 UOT196653 UYP196653 VIL196653 VSH196653 WCD196653 WLZ196653 WVV196653 N262189 JJ262189 TF262189 ADB262189 AMX262189 AWT262189 BGP262189 BQL262189 CAH262189 CKD262189 CTZ262189 DDV262189 DNR262189 DXN262189 EHJ262189 ERF262189 FBB262189 FKX262189 FUT262189 GEP262189 GOL262189 GYH262189 HID262189 HRZ262189 IBV262189 ILR262189 IVN262189 JFJ262189 JPF262189 JZB262189 KIX262189 KST262189 LCP262189 LML262189 LWH262189 MGD262189 MPZ262189 MZV262189 NJR262189 NTN262189 ODJ262189 ONF262189 OXB262189 PGX262189 PQT262189 QAP262189 QKL262189 QUH262189 RED262189 RNZ262189 RXV262189 SHR262189 SRN262189 TBJ262189 TLF262189 TVB262189 UEX262189 UOT262189 UYP262189 VIL262189 VSH262189 WCD262189 WLZ262189 WVV262189 N327725 JJ327725 TF327725 ADB327725 AMX327725 AWT327725 BGP327725 BQL327725 CAH327725 CKD327725 CTZ327725 DDV327725 DNR327725 DXN327725 EHJ327725 ERF327725 FBB327725 FKX327725 FUT327725 GEP327725 GOL327725 GYH327725 HID327725 HRZ327725 IBV327725 ILR327725 IVN327725 JFJ327725 JPF327725 JZB327725 KIX327725 KST327725 LCP327725 LML327725 LWH327725 MGD327725 MPZ327725 MZV327725 NJR327725 NTN327725 ODJ327725 ONF327725 OXB327725 PGX327725 PQT327725 QAP327725 QKL327725 QUH327725 RED327725 RNZ327725 RXV327725 SHR327725 SRN327725 TBJ327725 TLF327725 TVB327725 UEX327725 UOT327725 UYP327725 VIL327725 VSH327725 WCD327725 WLZ327725 WVV327725 N393261 JJ393261 TF393261 ADB393261 AMX393261 AWT393261 BGP393261 BQL393261 CAH393261 CKD393261 CTZ393261 DDV393261 DNR393261 DXN393261 EHJ393261 ERF393261 FBB393261 FKX393261 FUT393261 GEP393261 GOL393261 GYH393261 HID393261 HRZ393261 IBV393261 ILR393261 IVN393261 JFJ393261 JPF393261 JZB393261 KIX393261 KST393261 LCP393261 LML393261 LWH393261 MGD393261 MPZ393261 MZV393261 NJR393261 NTN393261 ODJ393261 ONF393261 OXB393261 PGX393261 PQT393261 QAP393261 QKL393261 QUH393261 RED393261 RNZ393261 RXV393261 SHR393261 SRN393261 TBJ393261 TLF393261 TVB393261 UEX393261 UOT393261 UYP393261 VIL393261 VSH393261 WCD393261 WLZ393261 WVV393261 N458797 JJ458797 TF458797 ADB458797 AMX458797 AWT458797 BGP458797 BQL458797 CAH458797 CKD458797 CTZ458797 DDV458797 DNR458797 DXN458797 EHJ458797 ERF458797 FBB458797 FKX458797 FUT458797 GEP458797 GOL458797 GYH458797 HID458797 HRZ458797 IBV458797 ILR458797 IVN458797 JFJ458797 JPF458797 JZB458797 KIX458797 KST458797 LCP458797 LML458797 LWH458797 MGD458797 MPZ458797 MZV458797 NJR458797 NTN458797 ODJ458797 ONF458797 OXB458797 PGX458797 PQT458797 QAP458797 QKL458797 QUH458797 RED458797 RNZ458797 RXV458797 SHR458797 SRN458797 TBJ458797 TLF458797 TVB458797 UEX458797 UOT458797 UYP458797 VIL458797 VSH458797 WCD458797 WLZ458797 WVV458797 N524333 JJ524333 TF524333 ADB524333 AMX524333 AWT524333 BGP524333 BQL524333 CAH524333 CKD524333 CTZ524333 DDV524333 DNR524333 DXN524333 EHJ524333 ERF524333 FBB524333 FKX524333 FUT524333 GEP524333 GOL524333 GYH524333 HID524333 HRZ524333 IBV524333 ILR524333 IVN524333 JFJ524333 JPF524333 JZB524333 KIX524333 KST524333 LCP524333 LML524333 LWH524333 MGD524333 MPZ524333 MZV524333 NJR524333 NTN524333 ODJ524333 ONF524333 OXB524333 PGX524333 PQT524333 QAP524333 QKL524333 QUH524333 RED524333 RNZ524333 RXV524333 SHR524333 SRN524333 TBJ524333 TLF524333 TVB524333 UEX524333 UOT524333 UYP524333 VIL524333 VSH524333 WCD524333 WLZ524333 WVV524333 N589869 JJ589869 TF589869 ADB589869 AMX589869 AWT589869 BGP589869 BQL589869 CAH589869 CKD589869 CTZ589869 DDV589869 DNR589869 DXN589869 EHJ589869 ERF589869 FBB589869 FKX589869 FUT589869 GEP589869 GOL589869 GYH589869 HID589869 HRZ589869 IBV589869 ILR589869 IVN589869 JFJ589869 JPF589869 JZB589869 KIX589869 KST589869 LCP589869 LML589869 LWH589869 MGD589869 MPZ589869 MZV589869 NJR589869 NTN589869 ODJ589869 ONF589869 OXB589869 PGX589869 PQT589869 QAP589869 QKL589869 QUH589869 RED589869 RNZ589869 RXV589869 SHR589869 SRN589869 TBJ589869 TLF589869 TVB589869 UEX589869 UOT589869 UYP589869 VIL589869 VSH589869 WCD589869 WLZ589869 WVV589869 N655405 JJ655405 TF655405 ADB655405 AMX655405 AWT655405 BGP655405 BQL655405 CAH655405 CKD655405 CTZ655405 DDV655405 DNR655405 DXN655405 EHJ655405 ERF655405 FBB655405 FKX655405 FUT655405 GEP655405 GOL655405 GYH655405 HID655405 HRZ655405 IBV655405 ILR655405 IVN655405 JFJ655405 JPF655405 JZB655405 KIX655405 KST655405 LCP655405 LML655405 LWH655405 MGD655405 MPZ655405 MZV655405 NJR655405 NTN655405 ODJ655405 ONF655405 OXB655405 PGX655405 PQT655405 QAP655405 QKL655405 QUH655405 RED655405 RNZ655405 RXV655405 SHR655405 SRN655405 TBJ655405 TLF655405 TVB655405 UEX655405 UOT655405 UYP655405 VIL655405 VSH655405 WCD655405 WLZ655405 WVV655405 N720941 JJ720941 TF720941 ADB720941 AMX720941 AWT720941 BGP720941 BQL720941 CAH720941 CKD720941 CTZ720941 DDV720941 DNR720941 DXN720941 EHJ720941 ERF720941 FBB720941 FKX720941 FUT720941 GEP720941 GOL720941 GYH720941 HID720941 HRZ720941 IBV720941 ILR720941 IVN720941 JFJ720941 JPF720941 JZB720941 KIX720941 KST720941 LCP720941 LML720941 LWH720941 MGD720941 MPZ720941 MZV720941 NJR720941 NTN720941 ODJ720941 ONF720941 OXB720941 PGX720941 PQT720941 QAP720941 QKL720941 QUH720941 RED720941 RNZ720941 RXV720941 SHR720941 SRN720941 TBJ720941 TLF720941 TVB720941 UEX720941 UOT720941 UYP720941 VIL720941 VSH720941 WCD720941 WLZ720941 WVV720941 N786477 JJ786477 TF786477 ADB786477 AMX786477 AWT786477 BGP786477 BQL786477 CAH786477 CKD786477 CTZ786477 DDV786477 DNR786477 DXN786477 EHJ786477 ERF786477 FBB786477 FKX786477 FUT786477 GEP786477 GOL786477 GYH786477 HID786477 HRZ786477 IBV786477 ILR786477 IVN786477 JFJ786477 JPF786477 JZB786477 KIX786477 KST786477 LCP786477 LML786477 LWH786477 MGD786477 MPZ786477 MZV786477 NJR786477 NTN786477 ODJ786477 ONF786477 OXB786477 PGX786477 PQT786477 QAP786477 QKL786477 QUH786477 RED786477 RNZ786477 RXV786477 SHR786477 SRN786477 TBJ786477 TLF786477 TVB786477 UEX786477 UOT786477 UYP786477 VIL786477 VSH786477 WCD786477 WLZ786477 WVV786477 N852013 JJ852013 TF852013 ADB852013 AMX852013 AWT852013 BGP852013 BQL852013 CAH852013 CKD852013 CTZ852013 DDV852013 DNR852013 DXN852013 EHJ852013 ERF852013 FBB852013 FKX852013 FUT852013 GEP852013 GOL852013 GYH852013 HID852013 HRZ852013 IBV852013 ILR852013 IVN852013 JFJ852013 JPF852013 JZB852013 KIX852013 KST852013 LCP852013 LML852013 LWH852013 MGD852013 MPZ852013 MZV852013 NJR852013 NTN852013 ODJ852013 ONF852013 OXB852013 PGX852013 PQT852013 QAP852013 QKL852013 QUH852013 RED852013 RNZ852013 RXV852013 SHR852013 SRN852013 TBJ852013 TLF852013 TVB852013 UEX852013 UOT852013 UYP852013 VIL852013 VSH852013 WCD852013 WLZ852013 WVV852013 N917549 JJ917549 TF917549 ADB917549 AMX917549 AWT917549 BGP917549 BQL917549 CAH917549 CKD917549 CTZ917549 DDV917549 DNR917549 DXN917549 EHJ917549 ERF917549 FBB917549 FKX917549 FUT917549 GEP917549 GOL917549 GYH917549 HID917549 HRZ917549 IBV917549 ILR917549 IVN917549 JFJ917549 JPF917549 JZB917549 KIX917549 KST917549 LCP917549 LML917549 LWH917549 MGD917549 MPZ917549 MZV917549 NJR917549 NTN917549 ODJ917549 ONF917549 OXB917549 PGX917549 PQT917549 QAP917549 QKL917549 QUH917549 RED917549 RNZ917549 RXV917549 SHR917549 SRN917549 TBJ917549 TLF917549 TVB917549 UEX917549 UOT917549 UYP917549 VIL917549 VSH917549 WCD917549 WLZ917549 WVV917549 N983085 JJ983085 TF983085 ADB983085 AMX983085 AWT983085 BGP983085 BQL983085 CAH983085 CKD983085 CTZ983085 DDV983085 DNR983085 DXN983085 EHJ983085 ERF983085 FBB983085 FKX983085 FUT983085 GEP983085 GOL983085 GYH983085 HID983085 HRZ983085 IBV983085 ILR983085 IVN983085 JFJ983085 JPF983085 JZB983085 KIX983085 KST983085 LCP983085 LML983085 LWH983085 MGD983085 MPZ983085 MZV983085 NJR983085 NTN983085 ODJ983085 ONF983085 OXB983085 PGX983085 PQT983085 QAP983085 QKL983085 QUH983085 RED983085 RNZ983085 RXV983085 SHR983085 SRN983085 TBJ983085 TLF983085 TVB983085 UEX983085 UOT983085 UYP983085 VIL983085 VSH983085 WCD983085 WLZ983085 WVV983085" xr:uid="{EECC191E-C7CD-4DE2-9287-22271F6F8680}">
      <formula1>"考查,考试,过程"</formula1>
    </dataValidation>
    <dataValidation type="list" allowBlank="1" showInputMessage="1" showErrorMessage="1" sqref="N6:N20 JJ6:JJ20 TF6:TF20 ADB6:ADB20 AMX6:AMX20 AWT6:AWT20 BGP6:BGP20 BQL6:BQL20 CAH6:CAH20 CKD6:CKD20 CTZ6:CTZ20 DDV6:DDV20 DNR6:DNR20 DXN6:DXN20 EHJ6:EHJ20 ERF6:ERF20 FBB6:FBB20 FKX6:FKX20 FUT6:FUT20 GEP6:GEP20 GOL6:GOL20 GYH6:GYH20 HID6:HID20 HRZ6:HRZ20 IBV6:IBV20 ILR6:ILR20 IVN6:IVN20 JFJ6:JFJ20 JPF6:JPF20 JZB6:JZB20 KIX6:KIX20 KST6:KST20 LCP6:LCP20 LML6:LML20 LWH6:LWH20 MGD6:MGD20 MPZ6:MPZ20 MZV6:MZV20 NJR6:NJR20 NTN6:NTN20 ODJ6:ODJ20 ONF6:ONF20 OXB6:OXB20 PGX6:PGX20 PQT6:PQT20 QAP6:QAP20 QKL6:QKL20 QUH6:QUH20 RED6:RED20 RNZ6:RNZ20 RXV6:RXV20 SHR6:SHR20 SRN6:SRN20 TBJ6:TBJ20 TLF6:TLF20 TVB6:TVB20 UEX6:UEX20 UOT6:UOT20 UYP6:UYP20 VIL6:VIL20 VSH6:VSH20 WCD6:WCD20 WLZ6:WLZ20 WVV6:WVV20 N65542:N65556 JJ65542:JJ65556 TF65542:TF65556 ADB65542:ADB65556 AMX65542:AMX65556 AWT65542:AWT65556 BGP65542:BGP65556 BQL65542:BQL65556 CAH65542:CAH65556 CKD65542:CKD65556 CTZ65542:CTZ65556 DDV65542:DDV65556 DNR65542:DNR65556 DXN65542:DXN65556 EHJ65542:EHJ65556 ERF65542:ERF65556 FBB65542:FBB65556 FKX65542:FKX65556 FUT65542:FUT65556 GEP65542:GEP65556 GOL65542:GOL65556 GYH65542:GYH65556 HID65542:HID65556 HRZ65542:HRZ65556 IBV65542:IBV65556 ILR65542:ILR65556 IVN65542:IVN65556 JFJ65542:JFJ65556 JPF65542:JPF65556 JZB65542:JZB65556 KIX65542:KIX65556 KST65542:KST65556 LCP65542:LCP65556 LML65542:LML65556 LWH65542:LWH65556 MGD65542:MGD65556 MPZ65542:MPZ65556 MZV65542:MZV65556 NJR65542:NJR65556 NTN65542:NTN65556 ODJ65542:ODJ65556 ONF65542:ONF65556 OXB65542:OXB65556 PGX65542:PGX65556 PQT65542:PQT65556 QAP65542:QAP65556 QKL65542:QKL65556 QUH65542:QUH65556 RED65542:RED65556 RNZ65542:RNZ65556 RXV65542:RXV65556 SHR65542:SHR65556 SRN65542:SRN65556 TBJ65542:TBJ65556 TLF65542:TLF65556 TVB65542:TVB65556 UEX65542:UEX65556 UOT65542:UOT65556 UYP65542:UYP65556 VIL65542:VIL65556 VSH65542:VSH65556 WCD65542:WCD65556 WLZ65542:WLZ65556 WVV65542:WVV65556 N131078:N131092 JJ131078:JJ131092 TF131078:TF131092 ADB131078:ADB131092 AMX131078:AMX131092 AWT131078:AWT131092 BGP131078:BGP131092 BQL131078:BQL131092 CAH131078:CAH131092 CKD131078:CKD131092 CTZ131078:CTZ131092 DDV131078:DDV131092 DNR131078:DNR131092 DXN131078:DXN131092 EHJ131078:EHJ131092 ERF131078:ERF131092 FBB131078:FBB131092 FKX131078:FKX131092 FUT131078:FUT131092 GEP131078:GEP131092 GOL131078:GOL131092 GYH131078:GYH131092 HID131078:HID131092 HRZ131078:HRZ131092 IBV131078:IBV131092 ILR131078:ILR131092 IVN131078:IVN131092 JFJ131078:JFJ131092 JPF131078:JPF131092 JZB131078:JZB131092 KIX131078:KIX131092 KST131078:KST131092 LCP131078:LCP131092 LML131078:LML131092 LWH131078:LWH131092 MGD131078:MGD131092 MPZ131078:MPZ131092 MZV131078:MZV131092 NJR131078:NJR131092 NTN131078:NTN131092 ODJ131078:ODJ131092 ONF131078:ONF131092 OXB131078:OXB131092 PGX131078:PGX131092 PQT131078:PQT131092 QAP131078:QAP131092 QKL131078:QKL131092 QUH131078:QUH131092 RED131078:RED131092 RNZ131078:RNZ131092 RXV131078:RXV131092 SHR131078:SHR131092 SRN131078:SRN131092 TBJ131078:TBJ131092 TLF131078:TLF131092 TVB131078:TVB131092 UEX131078:UEX131092 UOT131078:UOT131092 UYP131078:UYP131092 VIL131078:VIL131092 VSH131078:VSH131092 WCD131078:WCD131092 WLZ131078:WLZ131092 WVV131078:WVV131092 N196614:N196628 JJ196614:JJ196628 TF196614:TF196628 ADB196614:ADB196628 AMX196614:AMX196628 AWT196614:AWT196628 BGP196614:BGP196628 BQL196614:BQL196628 CAH196614:CAH196628 CKD196614:CKD196628 CTZ196614:CTZ196628 DDV196614:DDV196628 DNR196614:DNR196628 DXN196614:DXN196628 EHJ196614:EHJ196628 ERF196614:ERF196628 FBB196614:FBB196628 FKX196614:FKX196628 FUT196614:FUT196628 GEP196614:GEP196628 GOL196614:GOL196628 GYH196614:GYH196628 HID196614:HID196628 HRZ196614:HRZ196628 IBV196614:IBV196628 ILR196614:ILR196628 IVN196614:IVN196628 JFJ196614:JFJ196628 JPF196614:JPF196628 JZB196614:JZB196628 KIX196614:KIX196628 KST196614:KST196628 LCP196614:LCP196628 LML196614:LML196628 LWH196614:LWH196628 MGD196614:MGD196628 MPZ196614:MPZ196628 MZV196614:MZV196628 NJR196614:NJR196628 NTN196614:NTN196628 ODJ196614:ODJ196628 ONF196614:ONF196628 OXB196614:OXB196628 PGX196614:PGX196628 PQT196614:PQT196628 QAP196614:QAP196628 QKL196614:QKL196628 QUH196614:QUH196628 RED196614:RED196628 RNZ196614:RNZ196628 RXV196614:RXV196628 SHR196614:SHR196628 SRN196614:SRN196628 TBJ196614:TBJ196628 TLF196614:TLF196628 TVB196614:TVB196628 UEX196614:UEX196628 UOT196614:UOT196628 UYP196614:UYP196628 VIL196614:VIL196628 VSH196614:VSH196628 WCD196614:WCD196628 WLZ196614:WLZ196628 WVV196614:WVV196628 N262150:N262164 JJ262150:JJ262164 TF262150:TF262164 ADB262150:ADB262164 AMX262150:AMX262164 AWT262150:AWT262164 BGP262150:BGP262164 BQL262150:BQL262164 CAH262150:CAH262164 CKD262150:CKD262164 CTZ262150:CTZ262164 DDV262150:DDV262164 DNR262150:DNR262164 DXN262150:DXN262164 EHJ262150:EHJ262164 ERF262150:ERF262164 FBB262150:FBB262164 FKX262150:FKX262164 FUT262150:FUT262164 GEP262150:GEP262164 GOL262150:GOL262164 GYH262150:GYH262164 HID262150:HID262164 HRZ262150:HRZ262164 IBV262150:IBV262164 ILR262150:ILR262164 IVN262150:IVN262164 JFJ262150:JFJ262164 JPF262150:JPF262164 JZB262150:JZB262164 KIX262150:KIX262164 KST262150:KST262164 LCP262150:LCP262164 LML262150:LML262164 LWH262150:LWH262164 MGD262150:MGD262164 MPZ262150:MPZ262164 MZV262150:MZV262164 NJR262150:NJR262164 NTN262150:NTN262164 ODJ262150:ODJ262164 ONF262150:ONF262164 OXB262150:OXB262164 PGX262150:PGX262164 PQT262150:PQT262164 QAP262150:QAP262164 QKL262150:QKL262164 QUH262150:QUH262164 RED262150:RED262164 RNZ262150:RNZ262164 RXV262150:RXV262164 SHR262150:SHR262164 SRN262150:SRN262164 TBJ262150:TBJ262164 TLF262150:TLF262164 TVB262150:TVB262164 UEX262150:UEX262164 UOT262150:UOT262164 UYP262150:UYP262164 VIL262150:VIL262164 VSH262150:VSH262164 WCD262150:WCD262164 WLZ262150:WLZ262164 WVV262150:WVV262164 N327686:N327700 JJ327686:JJ327700 TF327686:TF327700 ADB327686:ADB327700 AMX327686:AMX327700 AWT327686:AWT327700 BGP327686:BGP327700 BQL327686:BQL327700 CAH327686:CAH327700 CKD327686:CKD327700 CTZ327686:CTZ327700 DDV327686:DDV327700 DNR327686:DNR327700 DXN327686:DXN327700 EHJ327686:EHJ327700 ERF327686:ERF327700 FBB327686:FBB327700 FKX327686:FKX327700 FUT327686:FUT327700 GEP327686:GEP327700 GOL327686:GOL327700 GYH327686:GYH327700 HID327686:HID327700 HRZ327686:HRZ327700 IBV327686:IBV327700 ILR327686:ILR327700 IVN327686:IVN327700 JFJ327686:JFJ327700 JPF327686:JPF327700 JZB327686:JZB327700 KIX327686:KIX327700 KST327686:KST327700 LCP327686:LCP327700 LML327686:LML327700 LWH327686:LWH327700 MGD327686:MGD327700 MPZ327686:MPZ327700 MZV327686:MZV327700 NJR327686:NJR327700 NTN327686:NTN327700 ODJ327686:ODJ327700 ONF327686:ONF327700 OXB327686:OXB327700 PGX327686:PGX327700 PQT327686:PQT327700 QAP327686:QAP327700 QKL327686:QKL327700 QUH327686:QUH327700 RED327686:RED327700 RNZ327686:RNZ327700 RXV327686:RXV327700 SHR327686:SHR327700 SRN327686:SRN327700 TBJ327686:TBJ327700 TLF327686:TLF327700 TVB327686:TVB327700 UEX327686:UEX327700 UOT327686:UOT327700 UYP327686:UYP327700 VIL327686:VIL327700 VSH327686:VSH327700 WCD327686:WCD327700 WLZ327686:WLZ327700 WVV327686:WVV327700 N393222:N393236 JJ393222:JJ393236 TF393222:TF393236 ADB393222:ADB393236 AMX393222:AMX393236 AWT393222:AWT393236 BGP393222:BGP393236 BQL393222:BQL393236 CAH393222:CAH393236 CKD393222:CKD393236 CTZ393222:CTZ393236 DDV393222:DDV393236 DNR393222:DNR393236 DXN393222:DXN393236 EHJ393222:EHJ393236 ERF393222:ERF393236 FBB393222:FBB393236 FKX393222:FKX393236 FUT393222:FUT393236 GEP393222:GEP393236 GOL393222:GOL393236 GYH393222:GYH393236 HID393222:HID393236 HRZ393222:HRZ393236 IBV393222:IBV393236 ILR393222:ILR393236 IVN393222:IVN393236 JFJ393222:JFJ393236 JPF393222:JPF393236 JZB393222:JZB393236 KIX393222:KIX393236 KST393222:KST393236 LCP393222:LCP393236 LML393222:LML393236 LWH393222:LWH393236 MGD393222:MGD393236 MPZ393222:MPZ393236 MZV393222:MZV393236 NJR393222:NJR393236 NTN393222:NTN393236 ODJ393222:ODJ393236 ONF393222:ONF393236 OXB393222:OXB393236 PGX393222:PGX393236 PQT393222:PQT393236 QAP393222:QAP393236 QKL393222:QKL393236 QUH393222:QUH393236 RED393222:RED393236 RNZ393222:RNZ393236 RXV393222:RXV393236 SHR393222:SHR393236 SRN393222:SRN393236 TBJ393222:TBJ393236 TLF393222:TLF393236 TVB393222:TVB393236 UEX393222:UEX393236 UOT393222:UOT393236 UYP393222:UYP393236 VIL393222:VIL393236 VSH393222:VSH393236 WCD393222:WCD393236 WLZ393222:WLZ393236 WVV393222:WVV393236 N458758:N458772 JJ458758:JJ458772 TF458758:TF458772 ADB458758:ADB458772 AMX458758:AMX458772 AWT458758:AWT458772 BGP458758:BGP458772 BQL458758:BQL458772 CAH458758:CAH458772 CKD458758:CKD458772 CTZ458758:CTZ458772 DDV458758:DDV458772 DNR458758:DNR458772 DXN458758:DXN458772 EHJ458758:EHJ458772 ERF458758:ERF458772 FBB458758:FBB458772 FKX458758:FKX458772 FUT458758:FUT458772 GEP458758:GEP458772 GOL458758:GOL458772 GYH458758:GYH458772 HID458758:HID458772 HRZ458758:HRZ458772 IBV458758:IBV458772 ILR458758:ILR458772 IVN458758:IVN458772 JFJ458758:JFJ458772 JPF458758:JPF458772 JZB458758:JZB458772 KIX458758:KIX458772 KST458758:KST458772 LCP458758:LCP458772 LML458758:LML458772 LWH458758:LWH458772 MGD458758:MGD458772 MPZ458758:MPZ458772 MZV458758:MZV458772 NJR458758:NJR458772 NTN458758:NTN458772 ODJ458758:ODJ458772 ONF458758:ONF458772 OXB458758:OXB458772 PGX458758:PGX458772 PQT458758:PQT458772 QAP458758:QAP458772 QKL458758:QKL458772 QUH458758:QUH458772 RED458758:RED458772 RNZ458758:RNZ458772 RXV458758:RXV458772 SHR458758:SHR458772 SRN458758:SRN458772 TBJ458758:TBJ458772 TLF458758:TLF458772 TVB458758:TVB458772 UEX458758:UEX458772 UOT458758:UOT458772 UYP458758:UYP458772 VIL458758:VIL458772 VSH458758:VSH458772 WCD458758:WCD458772 WLZ458758:WLZ458772 WVV458758:WVV458772 N524294:N524308 JJ524294:JJ524308 TF524294:TF524308 ADB524294:ADB524308 AMX524294:AMX524308 AWT524294:AWT524308 BGP524294:BGP524308 BQL524294:BQL524308 CAH524294:CAH524308 CKD524294:CKD524308 CTZ524294:CTZ524308 DDV524294:DDV524308 DNR524294:DNR524308 DXN524294:DXN524308 EHJ524294:EHJ524308 ERF524294:ERF524308 FBB524294:FBB524308 FKX524294:FKX524308 FUT524294:FUT524308 GEP524294:GEP524308 GOL524294:GOL524308 GYH524294:GYH524308 HID524294:HID524308 HRZ524294:HRZ524308 IBV524294:IBV524308 ILR524294:ILR524308 IVN524294:IVN524308 JFJ524294:JFJ524308 JPF524294:JPF524308 JZB524294:JZB524308 KIX524294:KIX524308 KST524294:KST524308 LCP524294:LCP524308 LML524294:LML524308 LWH524294:LWH524308 MGD524294:MGD524308 MPZ524294:MPZ524308 MZV524294:MZV524308 NJR524294:NJR524308 NTN524294:NTN524308 ODJ524294:ODJ524308 ONF524294:ONF524308 OXB524294:OXB524308 PGX524294:PGX524308 PQT524294:PQT524308 QAP524294:QAP524308 QKL524294:QKL524308 QUH524294:QUH524308 RED524294:RED524308 RNZ524294:RNZ524308 RXV524294:RXV524308 SHR524294:SHR524308 SRN524294:SRN524308 TBJ524294:TBJ524308 TLF524294:TLF524308 TVB524294:TVB524308 UEX524294:UEX524308 UOT524294:UOT524308 UYP524294:UYP524308 VIL524294:VIL524308 VSH524294:VSH524308 WCD524294:WCD524308 WLZ524294:WLZ524308 WVV524294:WVV524308 N589830:N589844 JJ589830:JJ589844 TF589830:TF589844 ADB589830:ADB589844 AMX589830:AMX589844 AWT589830:AWT589844 BGP589830:BGP589844 BQL589830:BQL589844 CAH589830:CAH589844 CKD589830:CKD589844 CTZ589830:CTZ589844 DDV589830:DDV589844 DNR589830:DNR589844 DXN589830:DXN589844 EHJ589830:EHJ589844 ERF589830:ERF589844 FBB589830:FBB589844 FKX589830:FKX589844 FUT589830:FUT589844 GEP589830:GEP589844 GOL589830:GOL589844 GYH589830:GYH589844 HID589830:HID589844 HRZ589830:HRZ589844 IBV589830:IBV589844 ILR589830:ILR589844 IVN589830:IVN589844 JFJ589830:JFJ589844 JPF589830:JPF589844 JZB589830:JZB589844 KIX589830:KIX589844 KST589830:KST589844 LCP589830:LCP589844 LML589830:LML589844 LWH589830:LWH589844 MGD589830:MGD589844 MPZ589830:MPZ589844 MZV589830:MZV589844 NJR589830:NJR589844 NTN589830:NTN589844 ODJ589830:ODJ589844 ONF589830:ONF589844 OXB589830:OXB589844 PGX589830:PGX589844 PQT589830:PQT589844 QAP589830:QAP589844 QKL589830:QKL589844 QUH589830:QUH589844 RED589830:RED589844 RNZ589830:RNZ589844 RXV589830:RXV589844 SHR589830:SHR589844 SRN589830:SRN589844 TBJ589830:TBJ589844 TLF589830:TLF589844 TVB589830:TVB589844 UEX589830:UEX589844 UOT589830:UOT589844 UYP589830:UYP589844 VIL589830:VIL589844 VSH589830:VSH589844 WCD589830:WCD589844 WLZ589830:WLZ589844 WVV589830:WVV589844 N655366:N655380 JJ655366:JJ655380 TF655366:TF655380 ADB655366:ADB655380 AMX655366:AMX655380 AWT655366:AWT655380 BGP655366:BGP655380 BQL655366:BQL655380 CAH655366:CAH655380 CKD655366:CKD655380 CTZ655366:CTZ655380 DDV655366:DDV655380 DNR655366:DNR655380 DXN655366:DXN655380 EHJ655366:EHJ655380 ERF655366:ERF655380 FBB655366:FBB655380 FKX655366:FKX655380 FUT655366:FUT655380 GEP655366:GEP655380 GOL655366:GOL655380 GYH655366:GYH655380 HID655366:HID655380 HRZ655366:HRZ655380 IBV655366:IBV655380 ILR655366:ILR655380 IVN655366:IVN655380 JFJ655366:JFJ655380 JPF655366:JPF655380 JZB655366:JZB655380 KIX655366:KIX655380 KST655366:KST655380 LCP655366:LCP655380 LML655366:LML655380 LWH655366:LWH655380 MGD655366:MGD655380 MPZ655366:MPZ655380 MZV655366:MZV655380 NJR655366:NJR655380 NTN655366:NTN655380 ODJ655366:ODJ655380 ONF655366:ONF655380 OXB655366:OXB655380 PGX655366:PGX655380 PQT655366:PQT655380 QAP655366:QAP655380 QKL655366:QKL655380 QUH655366:QUH655380 RED655366:RED655380 RNZ655366:RNZ655380 RXV655366:RXV655380 SHR655366:SHR655380 SRN655366:SRN655380 TBJ655366:TBJ655380 TLF655366:TLF655380 TVB655366:TVB655380 UEX655366:UEX655380 UOT655366:UOT655380 UYP655366:UYP655380 VIL655366:VIL655380 VSH655366:VSH655380 WCD655366:WCD655380 WLZ655366:WLZ655380 WVV655366:WVV655380 N720902:N720916 JJ720902:JJ720916 TF720902:TF720916 ADB720902:ADB720916 AMX720902:AMX720916 AWT720902:AWT720916 BGP720902:BGP720916 BQL720902:BQL720916 CAH720902:CAH720916 CKD720902:CKD720916 CTZ720902:CTZ720916 DDV720902:DDV720916 DNR720902:DNR720916 DXN720902:DXN720916 EHJ720902:EHJ720916 ERF720902:ERF720916 FBB720902:FBB720916 FKX720902:FKX720916 FUT720902:FUT720916 GEP720902:GEP720916 GOL720902:GOL720916 GYH720902:GYH720916 HID720902:HID720916 HRZ720902:HRZ720916 IBV720902:IBV720916 ILR720902:ILR720916 IVN720902:IVN720916 JFJ720902:JFJ720916 JPF720902:JPF720916 JZB720902:JZB720916 KIX720902:KIX720916 KST720902:KST720916 LCP720902:LCP720916 LML720902:LML720916 LWH720902:LWH720916 MGD720902:MGD720916 MPZ720902:MPZ720916 MZV720902:MZV720916 NJR720902:NJR720916 NTN720902:NTN720916 ODJ720902:ODJ720916 ONF720902:ONF720916 OXB720902:OXB720916 PGX720902:PGX720916 PQT720902:PQT720916 QAP720902:QAP720916 QKL720902:QKL720916 QUH720902:QUH720916 RED720902:RED720916 RNZ720902:RNZ720916 RXV720902:RXV720916 SHR720902:SHR720916 SRN720902:SRN720916 TBJ720902:TBJ720916 TLF720902:TLF720916 TVB720902:TVB720916 UEX720902:UEX720916 UOT720902:UOT720916 UYP720902:UYP720916 VIL720902:VIL720916 VSH720902:VSH720916 WCD720902:WCD720916 WLZ720902:WLZ720916 WVV720902:WVV720916 N786438:N786452 JJ786438:JJ786452 TF786438:TF786452 ADB786438:ADB786452 AMX786438:AMX786452 AWT786438:AWT786452 BGP786438:BGP786452 BQL786438:BQL786452 CAH786438:CAH786452 CKD786438:CKD786452 CTZ786438:CTZ786452 DDV786438:DDV786452 DNR786438:DNR786452 DXN786438:DXN786452 EHJ786438:EHJ786452 ERF786438:ERF786452 FBB786438:FBB786452 FKX786438:FKX786452 FUT786438:FUT786452 GEP786438:GEP786452 GOL786438:GOL786452 GYH786438:GYH786452 HID786438:HID786452 HRZ786438:HRZ786452 IBV786438:IBV786452 ILR786438:ILR786452 IVN786438:IVN786452 JFJ786438:JFJ786452 JPF786438:JPF786452 JZB786438:JZB786452 KIX786438:KIX786452 KST786438:KST786452 LCP786438:LCP786452 LML786438:LML786452 LWH786438:LWH786452 MGD786438:MGD786452 MPZ786438:MPZ786452 MZV786438:MZV786452 NJR786438:NJR786452 NTN786438:NTN786452 ODJ786438:ODJ786452 ONF786438:ONF786452 OXB786438:OXB786452 PGX786438:PGX786452 PQT786438:PQT786452 QAP786438:QAP786452 QKL786438:QKL786452 QUH786438:QUH786452 RED786438:RED786452 RNZ786438:RNZ786452 RXV786438:RXV786452 SHR786438:SHR786452 SRN786438:SRN786452 TBJ786438:TBJ786452 TLF786438:TLF786452 TVB786438:TVB786452 UEX786438:UEX786452 UOT786438:UOT786452 UYP786438:UYP786452 VIL786438:VIL786452 VSH786438:VSH786452 WCD786438:WCD786452 WLZ786438:WLZ786452 WVV786438:WVV786452 N851974:N851988 JJ851974:JJ851988 TF851974:TF851988 ADB851974:ADB851988 AMX851974:AMX851988 AWT851974:AWT851988 BGP851974:BGP851988 BQL851974:BQL851988 CAH851974:CAH851988 CKD851974:CKD851988 CTZ851974:CTZ851988 DDV851974:DDV851988 DNR851974:DNR851988 DXN851974:DXN851988 EHJ851974:EHJ851988 ERF851974:ERF851988 FBB851974:FBB851988 FKX851974:FKX851988 FUT851974:FUT851988 GEP851974:GEP851988 GOL851974:GOL851988 GYH851974:GYH851988 HID851974:HID851988 HRZ851974:HRZ851988 IBV851974:IBV851988 ILR851974:ILR851988 IVN851974:IVN851988 JFJ851974:JFJ851988 JPF851974:JPF851988 JZB851974:JZB851988 KIX851974:KIX851988 KST851974:KST851988 LCP851974:LCP851988 LML851974:LML851988 LWH851974:LWH851988 MGD851974:MGD851988 MPZ851974:MPZ851988 MZV851974:MZV851988 NJR851974:NJR851988 NTN851974:NTN851988 ODJ851974:ODJ851988 ONF851974:ONF851988 OXB851974:OXB851988 PGX851974:PGX851988 PQT851974:PQT851988 QAP851974:QAP851988 QKL851974:QKL851988 QUH851974:QUH851988 RED851974:RED851988 RNZ851974:RNZ851988 RXV851974:RXV851988 SHR851974:SHR851988 SRN851974:SRN851988 TBJ851974:TBJ851988 TLF851974:TLF851988 TVB851974:TVB851988 UEX851974:UEX851988 UOT851974:UOT851988 UYP851974:UYP851988 VIL851974:VIL851988 VSH851974:VSH851988 WCD851974:WCD851988 WLZ851974:WLZ851988 WVV851974:WVV851988 N917510:N917524 JJ917510:JJ917524 TF917510:TF917524 ADB917510:ADB917524 AMX917510:AMX917524 AWT917510:AWT917524 BGP917510:BGP917524 BQL917510:BQL917524 CAH917510:CAH917524 CKD917510:CKD917524 CTZ917510:CTZ917524 DDV917510:DDV917524 DNR917510:DNR917524 DXN917510:DXN917524 EHJ917510:EHJ917524 ERF917510:ERF917524 FBB917510:FBB917524 FKX917510:FKX917524 FUT917510:FUT917524 GEP917510:GEP917524 GOL917510:GOL917524 GYH917510:GYH917524 HID917510:HID917524 HRZ917510:HRZ917524 IBV917510:IBV917524 ILR917510:ILR917524 IVN917510:IVN917524 JFJ917510:JFJ917524 JPF917510:JPF917524 JZB917510:JZB917524 KIX917510:KIX917524 KST917510:KST917524 LCP917510:LCP917524 LML917510:LML917524 LWH917510:LWH917524 MGD917510:MGD917524 MPZ917510:MPZ917524 MZV917510:MZV917524 NJR917510:NJR917524 NTN917510:NTN917524 ODJ917510:ODJ917524 ONF917510:ONF917524 OXB917510:OXB917524 PGX917510:PGX917524 PQT917510:PQT917524 QAP917510:QAP917524 QKL917510:QKL917524 QUH917510:QUH917524 RED917510:RED917524 RNZ917510:RNZ917524 RXV917510:RXV917524 SHR917510:SHR917524 SRN917510:SRN917524 TBJ917510:TBJ917524 TLF917510:TLF917524 TVB917510:TVB917524 UEX917510:UEX917524 UOT917510:UOT917524 UYP917510:UYP917524 VIL917510:VIL917524 VSH917510:VSH917524 WCD917510:WCD917524 WLZ917510:WLZ917524 WVV917510:WVV917524 N983046:N983060 JJ983046:JJ983060 TF983046:TF983060 ADB983046:ADB983060 AMX983046:AMX983060 AWT983046:AWT983060 BGP983046:BGP983060 BQL983046:BQL983060 CAH983046:CAH983060 CKD983046:CKD983060 CTZ983046:CTZ983060 DDV983046:DDV983060 DNR983046:DNR983060 DXN983046:DXN983060 EHJ983046:EHJ983060 ERF983046:ERF983060 FBB983046:FBB983060 FKX983046:FKX983060 FUT983046:FUT983060 GEP983046:GEP983060 GOL983046:GOL983060 GYH983046:GYH983060 HID983046:HID983060 HRZ983046:HRZ983060 IBV983046:IBV983060 ILR983046:ILR983060 IVN983046:IVN983060 JFJ983046:JFJ983060 JPF983046:JPF983060 JZB983046:JZB983060 KIX983046:KIX983060 KST983046:KST983060 LCP983046:LCP983060 LML983046:LML983060 LWH983046:LWH983060 MGD983046:MGD983060 MPZ983046:MPZ983060 MZV983046:MZV983060 NJR983046:NJR983060 NTN983046:NTN983060 ODJ983046:ODJ983060 ONF983046:ONF983060 OXB983046:OXB983060 PGX983046:PGX983060 PQT983046:PQT983060 QAP983046:QAP983060 QKL983046:QKL983060 QUH983046:QUH983060 RED983046:RED983060 RNZ983046:RNZ983060 RXV983046:RXV983060 SHR983046:SHR983060 SRN983046:SRN983060 TBJ983046:TBJ983060 TLF983046:TLF983060 TVB983046:TVB983060 UEX983046:UEX983060 UOT983046:UOT983060 UYP983046:UYP983060 VIL983046:VIL983060 VSH983046:VSH983060 WCD983046:WCD983060 WLZ983046:WLZ983060 WVV983046:WVV983060" xr:uid="{53C547BE-1278-4988-AC05-32F5DEFFC7E0}">
      <formula1>"考试,考查,过程"</formula1>
    </dataValidation>
    <dataValidation type="list" allowBlank="1" showInputMessage="1" showErrorMessage="1" sqref="G6:G20 JC6:JC20 SY6:SY20 ACU6:ACU20 AMQ6:AMQ20 AWM6:AWM20 BGI6:BGI20 BQE6:BQE20 CAA6:CAA20 CJW6:CJW20 CTS6:CTS20 DDO6:DDO20 DNK6:DNK20 DXG6:DXG20 EHC6:EHC20 EQY6:EQY20 FAU6:FAU20 FKQ6:FKQ20 FUM6:FUM20 GEI6:GEI20 GOE6:GOE20 GYA6:GYA20 HHW6:HHW20 HRS6:HRS20 IBO6:IBO20 ILK6:ILK20 IVG6:IVG20 JFC6:JFC20 JOY6:JOY20 JYU6:JYU20 KIQ6:KIQ20 KSM6:KSM20 LCI6:LCI20 LME6:LME20 LWA6:LWA20 MFW6:MFW20 MPS6:MPS20 MZO6:MZO20 NJK6:NJK20 NTG6:NTG20 ODC6:ODC20 OMY6:OMY20 OWU6:OWU20 PGQ6:PGQ20 PQM6:PQM20 QAI6:QAI20 QKE6:QKE20 QUA6:QUA20 RDW6:RDW20 RNS6:RNS20 RXO6:RXO20 SHK6:SHK20 SRG6:SRG20 TBC6:TBC20 TKY6:TKY20 TUU6:TUU20 UEQ6:UEQ20 UOM6:UOM20 UYI6:UYI20 VIE6:VIE20 VSA6:VSA20 WBW6:WBW20 WLS6:WLS20 WVO6:WVO20 G65542:G65556 JC65542:JC65556 SY65542:SY65556 ACU65542:ACU65556 AMQ65542:AMQ65556 AWM65542:AWM65556 BGI65542:BGI65556 BQE65542:BQE65556 CAA65542:CAA65556 CJW65542:CJW65556 CTS65542:CTS65556 DDO65542:DDO65556 DNK65542:DNK65556 DXG65542:DXG65556 EHC65542:EHC65556 EQY65542:EQY65556 FAU65542:FAU65556 FKQ65542:FKQ65556 FUM65542:FUM65556 GEI65542:GEI65556 GOE65542:GOE65556 GYA65542:GYA65556 HHW65542:HHW65556 HRS65542:HRS65556 IBO65542:IBO65556 ILK65542:ILK65556 IVG65542:IVG65556 JFC65542:JFC65556 JOY65542:JOY65556 JYU65542:JYU65556 KIQ65542:KIQ65556 KSM65542:KSM65556 LCI65542:LCI65556 LME65542:LME65556 LWA65542:LWA65556 MFW65542:MFW65556 MPS65542:MPS65556 MZO65542:MZO65556 NJK65542:NJK65556 NTG65542:NTG65556 ODC65542:ODC65556 OMY65542:OMY65556 OWU65542:OWU65556 PGQ65542:PGQ65556 PQM65542:PQM65556 QAI65542:QAI65556 QKE65542:QKE65556 QUA65542:QUA65556 RDW65542:RDW65556 RNS65542:RNS65556 RXO65542:RXO65556 SHK65542:SHK65556 SRG65542:SRG65556 TBC65542:TBC65556 TKY65542:TKY65556 TUU65542:TUU65556 UEQ65542:UEQ65556 UOM65542:UOM65556 UYI65542:UYI65556 VIE65542:VIE65556 VSA65542:VSA65556 WBW65542:WBW65556 WLS65542:WLS65556 WVO65542:WVO65556 G131078:G131092 JC131078:JC131092 SY131078:SY131092 ACU131078:ACU131092 AMQ131078:AMQ131092 AWM131078:AWM131092 BGI131078:BGI131092 BQE131078:BQE131092 CAA131078:CAA131092 CJW131078:CJW131092 CTS131078:CTS131092 DDO131078:DDO131092 DNK131078:DNK131092 DXG131078:DXG131092 EHC131078:EHC131092 EQY131078:EQY131092 FAU131078:FAU131092 FKQ131078:FKQ131092 FUM131078:FUM131092 GEI131078:GEI131092 GOE131078:GOE131092 GYA131078:GYA131092 HHW131078:HHW131092 HRS131078:HRS131092 IBO131078:IBO131092 ILK131078:ILK131092 IVG131078:IVG131092 JFC131078:JFC131092 JOY131078:JOY131092 JYU131078:JYU131092 KIQ131078:KIQ131092 KSM131078:KSM131092 LCI131078:LCI131092 LME131078:LME131092 LWA131078:LWA131092 MFW131078:MFW131092 MPS131078:MPS131092 MZO131078:MZO131092 NJK131078:NJK131092 NTG131078:NTG131092 ODC131078:ODC131092 OMY131078:OMY131092 OWU131078:OWU131092 PGQ131078:PGQ131092 PQM131078:PQM131092 QAI131078:QAI131092 QKE131078:QKE131092 QUA131078:QUA131092 RDW131078:RDW131092 RNS131078:RNS131092 RXO131078:RXO131092 SHK131078:SHK131092 SRG131078:SRG131092 TBC131078:TBC131092 TKY131078:TKY131092 TUU131078:TUU131092 UEQ131078:UEQ131092 UOM131078:UOM131092 UYI131078:UYI131092 VIE131078:VIE131092 VSA131078:VSA131092 WBW131078:WBW131092 WLS131078:WLS131092 WVO131078:WVO131092 G196614:G196628 JC196614:JC196628 SY196614:SY196628 ACU196614:ACU196628 AMQ196614:AMQ196628 AWM196614:AWM196628 BGI196614:BGI196628 BQE196614:BQE196628 CAA196614:CAA196628 CJW196614:CJW196628 CTS196614:CTS196628 DDO196614:DDO196628 DNK196614:DNK196628 DXG196614:DXG196628 EHC196614:EHC196628 EQY196614:EQY196628 FAU196614:FAU196628 FKQ196614:FKQ196628 FUM196614:FUM196628 GEI196614:GEI196628 GOE196614:GOE196628 GYA196614:GYA196628 HHW196614:HHW196628 HRS196614:HRS196628 IBO196614:IBO196628 ILK196614:ILK196628 IVG196614:IVG196628 JFC196614:JFC196628 JOY196614:JOY196628 JYU196614:JYU196628 KIQ196614:KIQ196628 KSM196614:KSM196628 LCI196614:LCI196628 LME196614:LME196628 LWA196614:LWA196628 MFW196614:MFW196628 MPS196614:MPS196628 MZO196614:MZO196628 NJK196614:NJK196628 NTG196614:NTG196628 ODC196614:ODC196628 OMY196614:OMY196628 OWU196614:OWU196628 PGQ196614:PGQ196628 PQM196614:PQM196628 QAI196614:QAI196628 QKE196614:QKE196628 QUA196614:QUA196628 RDW196614:RDW196628 RNS196614:RNS196628 RXO196614:RXO196628 SHK196614:SHK196628 SRG196614:SRG196628 TBC196614:TBC196628 TKY196614:TKY196628 TUU196614:TUU196628 UEQ196614:UEQ196628 UOM196614:UOM196628 UYI196614:UYI196628 VIE196614:VIE196628 VSA196614:VSA196628 WBW196614:WBW196628 WLS196614:WLS196628 WVO196614:WVO196628 G262150:G262164 JC262150:JC262164 SY262150:SY262164 ACU262150:ACU262164 AMQ262150:AMQ262164 AWM262150:AWM262164 BGI262150:BGI262164 BQE262150:BQE262164 CAA262150:CAA262164 CJW262150:CJW262164 CTS262150:CTS262164 DDO262150:DDO262164 DNK262150:DNK262164 DXG262150:DXG262164 EHC262150:EHC262164 EQY262150:EQY262164 FAU262150:FAU262164 FKQ262150:FKQ262164 FUM262150:FUM262164 GEI262150:GEI262164 GOE262150:GOE262164 GYA262150:GYA262164 HHW262150:HHW262164 HRS262150:HRS262164 IBO262150:IBO262164 ILK262150:ILK262164 IVG262150:IVG262164 JFC262150:JFC262164 JOY262150:JOY262164 JYU262150:JYU262164 KIQ262150:KIQ262164 KSM262150:KSM262164 LCI262150:LCI262164 LME262150:LME262164 LWA262150:LWA262164 MFW262150:MFW262164 MPS262150:MPS262164 MZO262150:MZO262164 NJK262150:NJK262164 NTG262150:NTG262164 ODC262150:ODC262164 OMY262150:OMY262164 OWU262150:OWU262164 PGQ262150:PGQ262164 PQM262150:PQM262164 QAI262150:QAI262164 QKE262150:QKE262164 QUA262150:QUA262164 RDW262150:RDW262164 RNS262150:RNS262164 RXO262150:RXO262164 SHK262150:SHK262164 SRG262150:SRG262164 TBC262150:TBC262164 TKY262150:TKY262164 TUU262150:TUU262164 UEQ262150:UEQ262164 UOM262150:UOM262164 UYI262150:UYI262164 VIE262150:VIE262164 VSA262150:VSA262164 WBW262150:WBW262164 WLS262150:WLS262164 WVO262150:WVO262164 G327686:G327700 JC327686:JC327700 SY327686:SY327700 ACU327686:ACU327700 AMQ327686:AMQ327700 AWM327686:AWM327700 BGI327686:BGI327700 BQE327686:BQE327700 CAA327686:CAA327700 CJW327686:CJW327700 CTS327686:CTS327700 DDO327686:DDO327700 DNK327686:DNK327700 DXG327686:DXG327700 EHC327686:EHC327700 EQY327686:EQY327700 FAU327686:FAU327700 FKQ327686:FKQ327700 FUM327686:FUM327700 GEI327686:GEI327700 GOE327686:GOE327700 GYA327686:GYA327700 HHW327686:HHW327700 HRS327686:HRS327700 IBO327686:IBO327700 ILK327686:ILK327700 IVG327686:IVG327700 JFC327686:JFC327700 JOY327686:JOY327700 JYU327686:JYU327700 KIQ327686:KIQ327700 KSM327686:KSM327700 LCI327686:LCI327700 LME327686:LME327700 LWA327686:LWA327700 MFW327686:MFW327700 MPS327686:MPS327700 MZO327686:MZO327700 NJK327686:NJK327700 NTG327686:NTG327700 ODC327686:ODC327700 OMY327686:OMY327700 OWU327686:OWU327700 PGQ327686:PGQ327700 PQM327686:PQM327700 QAI327686:QAI327700 QKE327686:QKE327700 QUA327686:QUA327700 RDW327686:RDW327700 RNS327686:RNS327700 RXO327686:RXO327700 SHK327686:SHK327700 SRG327686:SRG327700 TBC327686:TBC327700 TKY327686:TKY327700 TUU327686:TUU327700 UEQ327686:UEQ327700 UOM327686:UOM327700 UYI327686:UYI327700 VIE327686:VIE327700 VSA327686:VSA327700 WBW327686:WBW327700 WLS327686:WLS327700 WVO327686:WVO327700 G393222:G393236 JC393222:JC393236 SY393222:SY393236 ACU393222:ACU393236 AMQ393222:AMQ393236 AWM393222:AWM393236 BGI393222:BGI393236 BQE393222:BQE393236 CAA393222:CAA393236 CJW393222:CJW393236 CTS393222:CTS393236 DDO393222:DDO393236 DNK393222:DNK393236 DXG393222:DXG393236 EHC393222:EHC393236 EQY393222:EQY393236 FAU393222:FAU393236 FKQ393222:FKQ393236 FUM393222:FUM393236 GEI393222:GEI393236 GOE393222:GOE393236 GYA393222:GYA393236 HHW393222:HHW393236 HRS393222:HRS393236 IBO393222:IBO393236 ILK393222:ILK393236 IVG393222:IVG393236 JFC393222:JFC393236 JOY393222:JOY393236 JYU393222:JYU393236 KIQ393222:KIQ393236 KSM393222:KSM393236 LCI393222:LCI393236 LME393222:LME393236 LWA393222:LWA393236 MFW393222:MFW393236 MPS393222:MPS393236 MZO393222:MZO393236 NJK393222:NJK393236 NTG393222:NTG393236 ODC393222:ODC393236 OMY393222:OMY393236 OWU393222:OWU393236 PGQ393222:PGQ393236 PQM393222:PQM393236 QAI393222:QAI393236 QKE393222:QKE393236 QUA393222:QUA393236 RDW393222:RDW393236 RNS393222:RNS393236 RXO393222:RXO393236 SHK393222:SHK393236 SRG393222:SRG393236 TBC393222:TBC393236 TKY393222:TKY393236 TUU393222:TUU393236 UEQ393222:UEQ393236 UOM393222:UOM393236 UYI393222:UYI393236 VIE393222:VIE393236 VSA393222:VSA393236 WBW393222:WBW393236 WLS393222:WLS393236 WVO393222:WVO393236 G458758:G458772 JC458758:JC458772 SY458758:SY458772 ACU458758:ACU458772 AMQ458758:AMQ458772 AWM458758:AWM458772 BGI458758:BGI458772 BQE458758:BQE458772 CAA458758:CAA458772 CJW458758:CJW458772 CTS458758:CTS458772 DDO458758:DDO458772 DNK458758:DNK458772 DXG458758:DXG458772 EHC458758:EHC458772 EQY458758:EQY458772 FAU458758:FAU458772 FKQ458758:FKQ458772 FUM458758:FUM458772 GEI458758:GEI458772 GOE458758:GOE458772 GYA458758:GYA458772 HHW458758:HHW458772 HRS458758:HRS458772 IBO458758:IBO458772 ILK458758:ILK458772 IVG458758:IVG458772 JFC458758:JFC458772 JOY458758:JOY458772 JYU458758:JYU458772 KIQ458758:KIQ458772 KSM458758:KSM458772 LCI458758:LCI458772 LME458758:LME458772 LWA458758:LWA458772 MFW458758:MFW458772 MPS458758:MPS458772 MZO458758:MZO458772 NJK458758:NJK458772 NTG458758:NTG458772 ODC458758:ODC458772 OMY458758:OMY458772 OWU458758:OWU458772 PGQ458758:PGQ458772 PQM458758:PQM458772 QAI458758:QAI458772 QKE458758:QKE458772 QUA458758:QUA458772 RDW458758:RDW458772 RNS458758:RNS458772 RXO458758:RXO458772 SHK458758:SHK458772 SRG458758:SRG458772 TBC458758:TBC458772 TKY458758:TKY458772 TUU458758:TUU458772 UEQ458758:UEQ458772 UOM458758:UOM458772 UYI458758:UYI458772 VIE458758:VIE458772 VSA458758:VSA458772 WBW458758:WBW458772 WLS458758:WLS458772 WVO458758:WVO458772 G524294:G524308 JC524294:JC524308 SY524294:SY524308 ACU524294:ACU524308 AMQ524294:AMQ524308 AWM524294:AWM524308 BGI524294:BGI524308 BQE524294:BQE524308 CAA524294:CAA524308 CJW524294:CJW524308 CTS524294:CTS524308 DDO524294:DDO524308 DNK524294:DNK524308 DXG524294:DXG524308 EHC524294:EHC524308 EQY524294:EQY524308 FAU524294:FAU524308 FKQ524294:FKQ524308 FUM524294:FUM524308 GEI524294:GEI524308 GOE524294:GOE524308 GYA524294:GYA524308 HHW524294:HHW524308 HRS524294:HRS524308 IBO524294:IBO524308 ILK524294:ILK524308 IVG524294:IVG524308 JFC524294:JFC524308 JOY524294:JOY524308 JYU524294:JYU524308 KIQ524294:KIQ524308 KSM524294:KSM524308 LCI524294:LCI524308 LME524294:LME524308 LWA524294:LWA524308 MFW524294:MFW524308 MPS524294:MPS524308 MZO524294:MZO524308 NJK524294:NJK524308 NTG524294:NTG524308 ODC524294:ODC524308 OMY524294:OMY524308 OWU524294:OWU524308 PGQ524294:PGQ524308 PQM524294:PQM524308 QAI524294:QAI524308 QKE524294:QKE524308 QUA524294:QUA524308 RDW524294:RDW524308 RNS524294:RNS524308 RXO524294:RXO524308 SHK524294:SHK524308 SRG524294:SRG524308 TBC524294:TBC524308 TKY524294:TKY524308 TUU524294:TUU524308 UEQ524294:UEQ524308 UOM524294:UOM524308 UYI524294:UYI524308 VIE524294:VIE524308 VSA524294:VSA524308 WBW524294:WBW524308 WLS524294:WLS524308 WVO524294:WVO524308 G589830:G589844 JC589830:JC589844 SY589830:SY589844 ACU589830:ACU589844 AMQ589830:AMQ589844 AWM589830:AWM589844 BGI589830:BGI589844 BQE589830:BQE589844 CAA589830:CAA589844 CJW589830:CJW589844 CTS589830:CTS589844 DDO589830:DDO589844 DNK589830:DNK589844 DXG589830:DXG589844 EHC589830:EHC589844 EQY589830:EQY589844 FAU589830:FAU589844 FKQ589830:FKQ589844 FUM589830:FUM589844 GEI589830:GEI589844 GOE589830:GOE589844 GYA589830:GYA589844 HHW589830:HHW589844 HRS589830:HRS589844 IBO589830:IBO589844 ILK589830:ILK589844 IVG589830:IVG589844 JFC589830:JFC589844 JOY589830:JOY589844 JYU589830:JYU589844 KIQ589830:KIQ589844 KSM589830:KSM589844 LCI589830:LCI589844 LME589830:LME589844 LWA589830:LWA589844 MFW589830:MFW589844 MPS589830:MPS589844 MZO589830:MZO589844 NJK589830:NJK589844 NTG589830:NTG589844 ODC589830:ODC589844 OMY589830:OMY589844 OWU589830:OWU589844 PGQ589830:PGQ589844 PQM589830:PQM589844 QAI589830:QAI589844 QKE589830:QKE589844 QUA589830:QUA589844 RDW589830:RDW589844 RNS589830:RNS589844 RXO589830:RXO589844 SHK589830:SHK589844 SRG589830:SRG589844 TBC589830:TBC589844 TKY589830:TKY589844 TUU589830:TUU589844 UEQ589830:UEQ589844 UOM589830:UOM589844 UYI589830:UYI589844 VIE589830:VIE589844 VSA589830:VSA589844 WBW589830:WBW589844 WLS589830:WLS589844 WVO589830:WVO589844 G655366:G655380 JC655366:JC655380 SY655366:SY655380 ACU655366:ACU655380 AMQ655366:AMQ655380 AWM655366:AWM655380 BGI655366:BGI655380 BQE655366:BQE655380 CAA655366:CAA655380 CJW655366:CJW655380 CTS655366:CTS655380 DDO655366:DDO655380 DNK655366:DNK655380 DXG655366:DXG655380 EHC655366:EHC655380 EQY655366:EQY655380 FAU655366:FAU655380 FKQ655366:FKQ655380 FUM655366:FUM655380 GEI655366:GEI655380 GOE655366:GOE655380 GYA655366:GYA655380 HHW655366:HHW655380 HRS655366:HRS655380 IBO655366:IBO655380 ILK655366:ILK655380 IVG655366:IVG655380 JFC655366:JFC655380 JOY655366:JOY655380 JYU655366:JYU655380 KIQ655366:KIQ655380 KSM655366:KSM655380 LCI655366:LCI655380 LME655366:LME655380 LWA655366:LWA655380 MFW655366:MFW655380 MPS655366:MPS655380 MZO655366:MZO655380 NJK655366:NJK655380 NTG655366:NTG655380 ODC655366:ODC655380 OMY655366:OMY655380 OWU655366:OWU655380 PGQ655366:PGQ655380 PQM655366:PQM655380 QAI655366:QAI655380 QKE655366:QKE655380 QUA655366:QUA655380 RDW655366:RDW655380 RNS655366:RNS655380 RXO655366:RXO655380 SHK655366:SHK655380 SRG655366:SRG655380 TBC655366:TBC655380 TKY655366:TKY655380 TUU655366:TUU655380 UEQ655366:UEQ655380 UOM655366:UOM655380 UYI655366:UYI655380 VIE655366:VIE655380 VSA655366:VSA655380 WBW655366:WBW655380 WLS655366:WLS655380 WVO655366:WVO655380 G720902:G720916 JC720902:JC720916 SY720902:SY720916 ACU720902:ACU720916 AMQ720902:AMQ720916 AWM720902:AWM720916 BGI720902:BGI720916 BQE720902:BQE720916 CAA720902:CAA720916 CJW720902:CJW720916 CTS720902:CTS720916 DDO720902:DDO720916 DNK720902:DNK720916 DXG720902:DXG720916 EHC720902:EHC720916 EQY720902:EQY720916 FAU720902:FAU720916 FKQ720902:FKQ720916 FUM720902:FUM720916 GEI720902:GEI720916 GOE720902:GOE720916 GYA720902:GYA720916 HHW720902:HHW720916 HRS720902:HRS720916 IBO720902:IBO720916 ILK720902:ILK720916 IVG720902:IVG720916 JFC720902:JFC720916 JOY720902:JOY720916 JYU720902:JYU720916 KIQ720902:KIQ720916 KSM720902:KSM720916 LCI720902:LCI720916 LME720902:LME720916 LWA720902:LWA720916 MFW720902:MFW720916 MPS720902:MPS720916 MZO720902:MZO720916 NJK720902:NJK720916 NTG720902:NTG720916 ODC720902:ODC720916 OMY720902:OMY720916 OWU720902:OWU720916 PGQ720902:PGQ720916 PQM720902:PQM720916 QAI720902:QAI720916 QKE720902:QKE720916 QUA720902:QUA720916 RDW720902:RDW720916 RNS720902:RNS720916 RXO720902:RXO720916 SHK720902:SHK720916 SRG720902:SRG720916 TBC720902:TBC720916 TKY720902:TKY720916 TUU720902:TUU720916 UEQ720902:UEQ720916 UOM720902:UOM720916 UYI720902:UYI720916 VIE720902:VIE720916 VSA720902:VSA720916 WBW720902:WBW720916 WLS720902:WLS720916 WVO720902:WVO720916 G786438:G786452 JC786438:JC786452 SY786438:SY786452 ACU786438:ACU786452 AMQ786438:AMQ786452 AWM786438:AWM786452 BGI786438:BGI786452 BQE786438:BQE786452 CAA786438:CAA786452 CJW786438:CJW786452 CTS786438:CTS786452 DDO786438:DDO786452 DNK786438:DNK786452 DXG786438:DXG786452 EHC786438:EHC786452 EQY786438:EQY786452 FAU786438:FAU786452 FKQ786438:FKQ786452 FUM786438:FUM786452 GEI786438:GEI786452 GOE786438:GOE786452 GYA786438:GYA786452 HHW786438:HHW786452 HRS786438:HRS786452 IBO786438:IBO786452 ILK786438:ILK786452 IVG786438:IVG786452 JFC786438:JFC786452 JOY786438:JOY786452 JYU786438:JYU786452 KIQ786438:KIQ786452 KSM786438:KSM786452 LCI786438:LCI786452 LME786438:LME786452 LWA786438:LWA786452 MFW786438:MFW786452 MPS786438:MPS786452 MZO786438:MZO786452 NJK786438:NJK786452 NTG786438:NTG786452 ODC786438:ODC786452 OMY786438:OMY786452 OWU786438:OWU786452 PGQ786438:PGQ786452 PQM786438:PQM786452 QAI786438:QAI786452 QKE786438:QKE786452 QUA786438:QUA786452 RDW786438:RDW786452 RNS786438:RNS786452 RXO786438:RXO786452 SHK786438:SHK786452 SRG786438:SRG786452 TBC786438:TBC786452 TKY786438:TKY786452 TUU786438:TUU786452 UEQ786438:UEQ786452 UOM786438:UOM786452 UYI786438:UYI786452 VIE786438:VIE786452 VSA786438:VSA786452 WBW786438:WBW786452 WLS786438:WLS786452 WVO786438:WVO786452 G851974:G851988 JC851974:JC851988 SY851974:SY851988 ACU851974:ACU851988 AMQ851974:AMQ851988 AWM851974:AWM851988 BGI851974:BGI851988 BQE851974:BQE851988 CAA851974:CAA851988 CJW851974:CJW851988 CTS851974:CTS851988 DDO851974:DDO851988 DNK851974:DNK851988 DXG851974:DXG851988 EHC851974:EHC851988 EQY851974:EQY851988 FAU851974:FAU851988 FKQ851974:FKQ851988 FUM851974:FUM851988 GEI851974:GEI851988 GOE851974:GOE851988 GYA851974:GYA851988 HHW851974:HHW851988 HRS851974:HRS851988 IBO851974:IBO851988 ILK851974:ILK851988 IVG851974:IVG851988 JFC851974:JFC851988 JOY851974:JOY851988 JYU851974:JYU851988 KIQ851974:KIQ851988 KSM851974:KSM851988 LCI851974:LCI851988 LME851974:LME851988 LWA851974:LWA851988 MFW851974:MFW851988 MPS851974:MPS851988 MZO851974:MZO851988 NJK851974:NJK851988 NTG851974:NTG851988 ODC851974:ODC851988 OMY851974:OMY851988 OWU851974:OWU851988 PGQ851974:PGQ851988 PQM851974:PQM851988 QAI851974:QAI851988 QKE851974:QKE851988 QUA851974:QUA851988 RDW851974:RDW851988 RNS851974:RNS851988 RXO851974:RXO851988 SHK851974:SHK851988 SRG851974:SRG851988 TBC851974:TBC851988 TKY851974:TKY851988 TUU851974:TUU851988 UEQ851974:UEQ851988 UOM851974:UOM851988 UYI851974:UYI851988 VIE851974:VIE851988 VSA851974:VSA851988 WBW851974:WBW851988 WLS851974:WLS851988 WVO851974:WVO851988 G917510:G917524 JC917510:JC917524 SY917510:SY917524 ACU917510:ACU917524 AMQ917510:AMQ917524 AWM917510:AWM917524 BGI917510:BGI917524 BQE917510:BQE917524 CAA917510:CAA917524 CJW917510:CJW917524 CTS917510:CTS917524 DDO917510:DDO917524 DNK917510:DNK917524 DXG917510:DXG917524 EHC917510:EHC917524 EQY917510:EQY917524 FAU917510:FAU917524 FKQ917510:FKQ917524 FUM917510:FUM917524 GEI917510:GEI917524 GOE917510:GOE917524 GYA917510:GYA917524 HHW917510:HHW917524 HRS917510:HRS917524 IBO917510:IBO917524 ILK917510:ILK917524 IVG917510:IVG917524 JFC917510:JFC917524 JOY917510:JOY917524 JYU917510:JYU917524 KIQ917510:KIQ917524 KSM917510:KSM917524 LCI917510:LCI917524 LME917510:LME917524 LWA917510:LWA917524 MFW917510:MFW917524 MPS917510:MPS917524 MZO917510:MZO917524 NJK917510:NJK917524 NTG917510:NTG917524 ODC917510:ODC917524 OMY917510:OMY917524 OWU917510:OWU917524 PGQ917510:PGQ917524 PQM917510:PQM917524 QAI917510:QAI917524 QKE917510:QKE917524 QUA917510:QUA917524 RDW917510:RDW917524 RNS917510:RNS917524 RXO917510:RXO917524 SHK917510:SHK917524 SRG917510:SRG917524 TBC917510:TBC917524 TKY917510:TKY917524 TUU917510:TUU917524 UEQ917510:UEQ917524 UOM917510:UOM917524 UYI917510:UYI917524 VIE917510:VIE917524 VSA917510:VSA917524 WBW917510:WBW917524 WLS917510:WLS917524 WVO917510:WVO917524 G983046:G983060 JC983046:JC983060 SY983046:SY983060 ACU983046:ACU983060 AMQ983046:AMQ983060 AWM983046:AWM983060 BGI983046:BGI983060 BQE983046:BQE983060 CAA983046:CAA983060 CJW983046:CJW983060 CTS983046:CTS983060 DDO983046:DDO983060 DNK983046:DNK983060 DXG983046:DXG983060 EHC983046:EHC983060 EQY983046:EQY983060 FAU983046:FAU983060 FKQ983046:FKQ983060 FUM983046:FUM983060 GEI983046:GEI983060 GOE983046:GOE983060 GYA983046:GYA983060 HHW983046:HHW983060 HRS983046:HRS983060 IBO983046:IBO983060 ILK983046:ILK983060 IVG983046:IVG983060 JFC983046:JFC983060 JOY983046:JOY983060 JYU983046:JYU983060 KIQ983046:KIQ983060 KSM983046:KSM983060 LCI983046:LCI983060 LME983046:LME983060 LWA983046:LWA983060 MFW983046:MFW983060 MPS983046:MPS983060 MZO983046:MZO983060 NJK983046:NJK983060 NTG983046:NTG983060 ODC983046:ODC983060 OMY983046:OMY983060 OWU983046:OWU983060 PGQ983046:PGQ983060 PQM983046:PQM983060 QAI983046:QAI983060 QKE983046:QKE983060 QUA983046:QUA983060 RDW983046:RDW983060 RNS983046:RNS983060 RXO983046:RXO983060 SHK983046:SHK983060 SRG983046:SRG983060 TBC983046:TBC983060 TKY983046:TKY983060 TUU983046:TUU983060 UEQ983046:UEQ983060 UOM983046:UOM983060 UYI983046:UYI983060 VIE983046:VIE983060 VSA983046:VSA983060 WBW983046:WBW983060 WLS983046:WLS983060 WVO983046:WVO983060 G22:G27 JC22:JC27 SY22:SY27 ACU22:ACU27 AMQ22:AMQ27 AWM22:AWM27 BGI22:BGI27 BQE22:BQE27 CAA22:CAA27 CJW22:CJW27 CTS22:CTS27 DDO22:DDO27 DNK22:DNK27 DXG22:DXG27 EHC22:EHC27 EQY22:EQY27 FAU22:FAU27 FKQ22:FKQ27 FUM22:FUM27 GEI22:GEI27 GOE22:GOE27 GYA22:GYA27 HHW22:HHW27 HRS22:HRS27 IBO22:IBO27 ILK22:ILK27 IVG22:IVG27 JFC22:JFC27 JOY22:JOY27 JYU22:JYU27 KIQ22:KIQ27 KSM22:KSM27 LCI22:LCI27 LME22:LME27 LWA22:LWA27 MFW22:MFW27 MPS22:MPS27 MZO22:MZO27 NJK22:NJK27 NTG22:NTG27 ODC22:ODC27 OMY22:OMY27 OWU22:OWU27 PGQ22:PGQ27 PQM22:PQM27 QAI22:QAI27 QKE22:QKE27 QUA22:QUA27 RDW22:RDW27 RNS22:RNS27 RXO22:RXO27 SHK22:SHK27 SRG22:SRG27 TBC22:TBC27 TKY22:TKY27 TUU22:TUU27 UEQ22:UEQ27 UOM22:UOM27 UYI22:UYI27 VIE22:VIE27 VSA22:VSA27 WBW22:WBW27 WLS22:WLS27 WVO22:WVO27 G65558:G65563 JC65558:JC65563 SY65558:SY65563 ACU65558:ACU65563 AMQ65558:AMQ65563 AWM65558:AWM65563 BGI65558:BGI65563 BQE65558:BQE65563 CAA65558:CAA65563 CJW65558:CJW65563 CTS65558:CTS65563 DDO65558:DDO65563 DNK65558:DNK65563 DXG65558:DXG65563 EHC65558:EHC65563 EQY65558:EQY65563 FAU65558:FAU65563 FKQ65558:FKQ65563 FUM65558:FUM65563 GEI65558:GEI65563 GOE65558:GOE65563 GYA65558:GYA65563 HHW65558:HHW65563 HRS65558:HRS65563 IBO65558:IBO65563 ILK65558:ILK65563 IVG65558:IVG65563 JFC65558:JFC65563 JOY65558:JOY65563 JYU65558:JYU65563 KIQ65558:KIQ65563 KSM65558:KSM65563 LCI65558:LCI65563 LME65558:LME65563 LWA65558:LWA65563 MFW65558:MFW65563 MPS65558:MPS65563 MZO65558:MZO65563 NJK65558:NJK65563 NTG65558:NTG65563 ODC65558:ODC65563 OMY65558:OMY65563 OWU65558:OWU65563 PGQ65558:PGQ65563 PQM65558:PQM65563 QAI65558:QAI65563 QKE65558:QKE65563 QUA65558:QUA65563 RDW65558:RDW65563 RNS65558:RNS65563 RXO65558:RXO65563 SHK65558:SHK65563 SRG65558:SRG65563 TBC65558:TBC65563 TKY65558:TKY65563 TUU65558:TUU65563 UEQ65558:UEQ65563 UOM65558:UOM65563 UYI65558:UYI65563 VIE65558:VIE65563 VSA65558:VSA65563 WBW65558:WBW65563 WLS65558:WLS65563 WVO65558:WVO65563 G131094:G131099 JC131094:JC131099 SY131094:SY131099 ACU131094:ACU131099 AMQ131094:AMQ131099 AWM131094:AWM131099 BGI131094:BGI131099 BQE131094:BQE131099 CAA131094:CAA131099 CJW131094:CJW131099 CTS131094:CTS131099 DDO131094:DDO131099 DNK131094:DNK131099 DXG131094:DXG131099 EHC131094:EHC131099 EQY131094:EQY131099 FAU131094:FAU131099 FKQ131094:FKQ131099 FUM131094:FUM131099 GEI131094:GEI131099 GOE131094:GOE131099 GYA131094:GYA131099 HHW131094:HHW131099 HRS131094:HRS131099 IBO131094:IBO131099 ILK131094:ILK131099 IVG131094:IVG131099 JFC131094:JFC131099 JOY131094:JOY131099 JYU131094:JYU131099 KIQ131094:KIQ131099 KSM131094:KSM131099 LCI131094:LCI131099 LME131094:LME131099 LWA131094:LWA131099 MFW131094:MFW131099 MPS131094:MPS131099 MZO131094:MZO131099 NJK131094:NJK131099 NTG131094:NTG131099 ODC131094:ODC131099 OMY131094:OMY131099 OWU131094:OWU131099 PGQ131094:PGQ131099 PQM131094:PQM131099 QAI131094:QAI131099 QKE131094:QKE131099 QUA131094:QUA131099 RDW131094:RDW131099 RNS131094:RNS131099 RXO131094:RXO131099 SHK131094:SHK131099 SRG131094:SRG131099 TBC131094:TBC131099 TKY131094:TKY131099 TUU131094:TUU131099 UEQ131094:UEQ131099 UOM131094:UOM131099 UYI131094:UYI131099 VIE131094:VIE131099 VSA131094:VSA131099 WBW131094:WBW131099 WLS131094:WLS131099 WVO131094:WVO131099 G196630:G196635 JC196630:JC196635 SY196630:SY196635 ACU196630:ACU196635 AMQ196630:AMQ196635 AWM196630:AWM196635 BGI196630:BGI196635 BQE196630:BQE196635 CAA196630:CAA196635 CJW196630:CJW196635 CTS196630:CTS196635 DDO196630:DDO196635 DNK196630:DNK196635 DXG196630:DXG196635 EHC196630:EHC196635 EQY196630:EQY196635 FAU196630:FAU196635 FKQ196630:FKQ196635 FUM196630:FUM196635 GEI196630:GEI196635 GOE196630:GOE196635 GYA196630:GYA196635 HHW196630:HHW196635 HRS196630:HRS196635 IBO196630:IBO196635 ILK196630:ILK196635 IVG196630:IVG196635 JFC196630:JFC196635 JOY196630:JOY196635 JYU196630:JYU196635 KIQ196630:KIQ196635 KSM196630:KSM196635 LCI196630:LCI196635 LME196630:LME196635 LWA196630:LWA196635 MFW196630:MFW196635 MPS196630:MPS196635 MZO196630:MZO196635 NJK196630:NJK196635 NTG196630:NTG196635 ODC196630:ODC196635 OMY196630:OMY196635 OWU196630:OWU196635 PGQ196630:PGQ196635 PQM196630:PQM196635 QAI196630:QAI196635 QKE196630:QKE196635 QUA196630:QUA196635 RDW196630:RDW196635 RNS196630:RNS196635 RXO196630:RXO196635 SHK196630:SHK196635 SRG196630:SRG196635 TBC196630:TBC196635 TKY196630:TKY196635 TUU196630:TUU196635 UEQ196630:UEQ196635 UOM196630:UOM196635 UYI196630:UYI196635 VIE196630:VIE196635 VSA196630:VSA196635 WBW196630:WBW196635 WLS196630:WLS196635 WVO196630:WVO196635 G262166:G262171 JC262166:JC262171 SY262166:SY262171 ACU262166:ACU262171 AMQ262166:AMQ262171 AWM262166:AWM262171 BGI262166:BGI262171 BQE262166:BQE262171 CAA262166:CAA262171 CJW262166:CJW262171 CTS262166:CTS262171 DDO262166:DDO262171 DNK262166:DNK262171 DXG262166:DXG262171 EHC262166:EHC262171 EQY262166:EQY262171 FAU262166:FAU262171 FKQ262166:FKQ262171 FUM262166:FUM262171 GEI262166:GEI262171 GOE262166:GOE262171 GYA262166:GYA262171 HHW262166:HHW262171 HRS262166:HRS262171 IBO262166:IBO262171 ILK262166:ILK262171 IVG262166:IVG262171 JFC262166:JFC262171 JOY262166:JOY262171 JYU262166:JYU262171 KIQ262166:KIQ262171 KSM262166:KSM262171 LCI262166:LCI262171 LME262166:LME262171 LWA262166:LWA262171 MFW262166:MFW262171 MPS262166:MPS262171 MZO262166:MZO262171 NJK262166:NJK262171 NTG262166:NTG262171 ODC262166:ODC262171 OMY262166:OMY262171 OWU262166:OWU262171 PGQ262166:PGQ262171 PQM262166:PQM262171 QAI262166:QAI262171 QKE262166:QKE262171 QUA262166:QUA262171 RDW262166:RDW262171 RNS262166:RNS262171 RXO262166:RXO262171 SHK262166:SHK262171 SRG262166:SRG262171 TBC262166:TBC262171 TKY262166:TKY262171 TUU262166:TUU262171 UEQ262166:UEQ262171 UOM262166:UOM262171 UYI262166:UYI262171 VIE262166:VIE262171 VSA262166:VSA262171 WBW262166:WBW262171 WLS262166:WLS262171 WVO262166:WVO262171 G327702:G327707 JC327702:JC327707 SY327702:SY327707 ACU327702:ACU327707 AMQ327702:AMQ327707 AWM327702:AWM327707 BGI327702:BGI327707 BQE327702:BQE327707 CAA327702:CAA327707 CJW327702:CJW327707 CTS327702:CTS327707 DDO327702:DDO327707 DNK327702:DNK327707 DXG327702:DXG327707 EHC327702:EHC327707 EQY327702:EQY327707 FAU327702:FAU327707 FKQ327702:FKQ327707 FUM327702:FUM327707 GEI327702:GEI327707 GOE327702:GOE327707 GYA327702:GYA327707 HHW327702:HHW327707 HRS327702:HRS327707 IBO327702:IBO327707 ILK327702:ILK327707 IVG327702:IVG327707 JFC327702:JFC327707 JOY327702:JOY327707 JYU327702:JYU327707 KIQ327702:KIQ327707 KSM327702:KSM327707 LCI327702:LCI327707 LME327702:LME327707 LWA327702:LWA327707 MFW327702:MFW327707 MPS327702:MPS327707 MZO327702:MZO327707 NJK327702:NJK327707 NTG327702:NTG327707 ODC327702:ODC327707 OMY327702:OMY327707 OWU327702:OWU327707 PGQ327702:PGQ327707 PQM327702:PQM327707 QAI327702:QAI327707 QKE327702:QKE327707 QUA327702:QUA327707 RDW327702:RDW327707 RNS327702:RNS327707 RXO327702:RXO327707 SHK327702:SHK327707 SRG327702:SRG327707 TBC327702:TBC327707 TKY327702:TKY327707 TUU327702:TUU327707 UEQ327702:UEQ327707 UOM327702:UOM327707 UYI327702:UYI327707 VIE327702:VIE327707 VSA327702:VSA327707 WBW327702:WBW327707 WLS327702:WLS327707 WVO327702:WVO327707 G393238:G393243 JC393238:JC393243 SY393238:SY393243 ACU393238:ACU393243 AMQ393238:AMQ393243 AWM393238:AWM393243 BGI393238:BGI393243 BQE393238:BQE393243 CAA393238:CAA393243 CJW393238:CJW393243 CTS393238:CTS393243 DDO393238:DDO393243 DNK393238:DNK393243 DXG393238:DXG393243 EHC393238:EHC393243 EQY393238:EQY393243 FAU393238:FAU393243 FKQ393238:FKQ393243 FUM393238:FUM393243 GEI393238:GEI393243 GOE393238:GOE393243 GYA393238:GYA393243 HHW393238:HHW393243 HRS393238:HRS393243 IBO393238:IBO393243 ILK393238:ILK393243 IVG393238:IVG393243 JFC393238:JFC393243 JOY393238:JOY393243 JYU393238:JYU393243 KIQ393238:KIQ393243 KSM393238:KSM393243 LCI393238:LCI393243 LME393238:LME393243 LWA393238:LWA393243 MFW393238:MFW393243 MPS393238:MPS393243 MZO393238:MZO393243 NJK393238:NJK393243 NTG393238:NTG393243 ODC393238:ODC393243 OMY393238:OMY393243 OWU393238:OWU393243 PGQ393238:PGQ393243 PQM393238:PQM393243 QAI393238:QAI393243 QKE393238:QKE393243 QUA393238:QUA393243 RDW393238:RDW393243 RNS393238:RNS393243 RXO393238:RXO393243 SHK393238:SHK393243 SRG393238:SRG393243 TBC393238:TBC393243 TKY393238:TKY393243 TUU393238:TUU393243 UEQ393238:UEQ393243 UOM393238:UOM393243 UYI393238:UYI393243 VIE393238:VIE393243 VSA393238:VSA393243 WBW393238:WBW393243 WLS393238:WLS393243 WVO393238:WVO393243 G458774:G458779 JC458774:JC458779 SY458774:SY458779 ACU458774:ACU458779 AMQ458774:AMQ458779 AWM458774:AWM458779 BGI458774:BGI458779 BQE458774:BQE458779 CAA458774:CAA458779 CJW458774:CJW458779 CTS458774:CTS458779 DDO458774:DDO458779 DNK458774:DNK458779 DXG458774:DXG458779 EHC458774:EHC458779 EQY458774:EQY458779 FAU458774:FAU458779 FKQ458774:FKQ458779 FUM458774:FUM458779 GEI458774:GEI458779 GOE458774:GOE458779 GYA458774:GYA458779 HHW458774:HHW458779 HRS458774:HRS458779 IBO458774:IBO458779 ILK458774:ILK458779 IVG458774:IVG458779 JFC458774:JFC458779 JOY458774:JOY458779 JYU458774:JYU458779 KIQ458774:KIQ458779 KSM458774:KSM458779 LCI458774:LCI458779 LME458774:LME458779 LWA458774:LWA458779 MFW458774:MFW458779 MPS458774:MPS458779 MZO458774:MZO458779 NJK458774:NJK458779 NTG458774:NTG458779 ODC458774:ODC458779 OMY458774:OMY458779 OWU458774:OWU458779 PGQ458774:PGQ458779 PQM458774:PQM458779 QAI458774:QAI458779 QKE458774:QKE458779 QUA458774:QUA458779 RDW458774:RDW458779 RNS458774:RNS458779 RXO458774:RXO458779 SHK458774:SHK458779 SRG458774:SRG458779 TBC458774:TBC458779 TKY458774:TKY458779 TUU458774:TUU458779 UEQ458774:UEQ458779 UOM458774:UOM458779 UYI458774:UYI458779 VIE458774:VIE458779 VSA458774:VSA458779 WBW458774:WBW458779 WLS458774:WLS458779 WVO458774:WVO458779 G524310:G524315 JC524310:JC524315 SY524310:SY524315 ACU524310:ACU524315 AMQ524310:AMQ524315 AWM524310:AWM524315 BGI524310:BGI524315 BQE524310:BQE524315 CAA524310:CAA524315 CJW524310:CJW524315 CTS524310:CTS524315 DDO524310:DDO524315 DNK524310:DNK524315 DXG524310:DXG524315 EHC524310:EHC524315 EQY524310:EQY524315 FAU524310:FAU524315 FKQ524310:FKQ524315 FUM524310:FUM524315 GEI524310:GEI524315 GOE524310:GOE524315 GYA524310:GYA524315 HHW524310:HHW524315 HRS524310:HRS524315 IBO524310:IBO524315 ILK524310:ILK524315 IVG524310:IVG524315 JFC524310:JFC524315 JOY524310:JOY524315 JYU524310:JYU524315 KIQ524310:KIQ524315 KSM524310:KSM524315 LCI524310:LCI524315 LME524310:LME524315 LWA524310:LWA524315 MFW524310:MFW524315 MPS524310:MPS524315 MZO524310:MZO524315 NJK524310:NJK524315 NTG524310:NTG524315 ODC524310:ODC524315 OMY524310:OMY524315 OWU524310:OWU524315 PGQ524310:PGQ524315 PQM524310:PQM524315 QAI524310:QAI524315 QKE524310:QKE524315 QUA524310:QUA524315 RDW524310:RDW524315 RNS524310:RNS524315 RXO524310:RXO524315 SHK524310:SHK524315 SRG524310:SRG524315 TBC524310:TBC524315 TKY524310:TKY524315 TUU524310:TUU524315 UEQ524310:UEQ524315 UOM524310:UOM524315 UYI524310:UYI524315 VIE524310:VIE524315 VSA524310:VSA524315 WBW524310:WBW524315 WLS524310:WLS524315 WVO524310:WVO524315 G589846:G589851 JC589846:JC589851 SY589846:SY589851 ACU589846:ACU589851 AMQ589846:AMQ589851 AWM589846:AWM589851 BGI589846:BGI589851 BQE589846:BQE589851 CAA589846:CAA589851 CJW589846:CJW589851 CTS589846:CTS589851 DDO589846:DDO589851 DNK589846:DNK589851 DXG589846:DXG589851 EHC589846:EHC589851 EQY589846:EQY589851 FAU589846:FAU589851 FKQ589846:FKQ589851 FUM589846:FUM589851 GEI589846:GEI589851 GOE589846:GOE589851 GYA589846:GYA589851 HHW589846:HHW589851 HRS589846:HRS589851 IBO589846:IBO589851 ILK589846:ILK589851 IVG589846:IVG589851 JFC589846:JFC589851 JOY589846:JOY589851 JYU589846:JYU589851 KIQ589846:KIQ589851 KSM589846:KSM589851 LCI589846:LCI589851 LME589846:LME589851 LWA589846:LWA589851 MFW589846:MFW589851 MPS589846:MPS589851 MZO589846:MZO589851 NJK589846:NJK589851 NTG589846:NTG589851 ODC589846:ODC589851 OMY589846:OMY589851 OWU589846:OWU589851 PGQ589846:PGQ589851 PQM589846:PQM589851 QAI589846:QAI589851 QKE589846:QKE589851 QUA589846:QUA589851 RDW589846:RDW589851 RNS589846:RNS589851 RXO589846:RXO589851 SHK589846:SHK589851 SRG589846:SRG589851 TBC589846:TBC589851 TKY589846:TKY589851 TUU589846:TUU589851 UEQ589846:UEQ589851 UOM589846:UOM589851 UYI589846:UYI589851 VIE589846:VIE589851 VSA589846:VSA589851 WBW589846:WBW589851 WLS589846:WLS589851 WVO589846:WVO589851 G655382:G655387 JC655382:JC655387 SY655382:SY655387 ACU655382:ACU655387 AMQ655382:AMQ655387 AWM655382:AWM655387 BGI655382:BGI655387 BQE655382:BQE655387 CAA655382:CAA655387 CJW655382:CJW655387 CTS655382:CTS655387 DDO655382:DDO655387 DNK655382:DNK655387 DXG655382:DXG655387 EHC655382:EHC655387 EQY655382:EQY655387 FAU655382:FAU655387 FKQ655382:FKQ655387 FUM655382:FUM655387 GEI655382:GEI655387 GOE655382:GOE655387 GYA655382:GYA655387 HHW655382:HHW655387 HRS655382:HRS655387 IBO655382:IBO655387 ILK655382:ILK655387 IVG655382:IVG655387 JFC655382:JFC655387 JOY655382:JOY655387 JYU655382:JYU655387 KIQ655382:KIQ655387 KSM655382:KSM655387 LCI655382:LCI655387 LME655382:LME655387 LWA655382:LWA655387 MFW655382:MFW655387 MPS655382:MPS655387 MZO655382:MZO655387 NJK655382:NJK655387 NTG655382:NTG655387 ODC655382:ODC655387 OMY655382:OMY655387 OWU655382:OWU655387 PGQ655382:PGQ655387 PQM655382:PQM655387 QAI655382:QAI655387 QKE655382:QKE655387 QUA655382:QUA655387 RDW655382:RDW655387 RNS655382:RNS655387 RXO655382:RXO655387 SHK655382:SHK655387 SRG655382:SRG655387 TBC655382:TBC655387 TKY655382:TKY655387 TUU655382:TUU655387 UEQ655382:UEQ655387 UOM655382:UOM655387 UYI655382:UYI655387 VIE655382:VIE655387 VSA655382:VSA655387 WBW655382:WBW655387 WLS655382:WLS655387 WVO655382:WVO655387 G720918:G720923 JC720918:JC720923 SY720918:SY720923 ACU720918:ACU720923 AMQ720918:AMQ720923 AWM720918:AWM720923 BGI720918:BGI720923 BQE720918:BQE720923 CAA720918:CAA720923 CJW720918:CJW720923 CTS720918:CTS720923 DDO720918:DDO720923 DNK720918:DNK720923 DXG720918:DXG720923 EHC720918:EHC720923 EQY720918:EQY720923 FAU720918:FAU720923 FKQ720918:FKQ720923 FUM720918:FUM720923 GEI720918:GEI720923 GOE720918:GOE720923 GYA720918:GYA720923 HHW720918:HHW720923 HRS720918:HRS720923 IBO720918:IBO720923 ILK720918:ILK720923 IVG720918:IVG720923 JFC720918:JFC720923 JOY720918:JOY720923 JYU720918:JYU720923 KIQ720918:KIQ720923 KSM720918:KSM720923 LCI720918:LCI720923 LME720918:LME720923 LWA720918:LWA720923 MFW720918:MFW720923 MPS720918:MPS720923 MZO720918:MZO720923 NJK720918:NJK720923 NTG720918:NTG720923 ODC720918:ODC720923 OMY720918:OMY720923 OWU720918:OWU720923 PGQ720918:PGQ720923 PQM720918:PQM720923 QAI720918:QAI720923 QKE720918:QKE720923 QUA720918:QUA720923 RDW720918:RDW720923 RNS720918:RNS720923 RXO720918:RXO720923 SHK720918:SHK720923 SRG720918:SRG720923 TBC720918:TBC720923 TKY720918:TKY720923 TUU720918:TUU720923 UEQ720918:UEQ720923 UOM720918:UOM720923 UYI720918:UYI720923 VIE720918:VIE720923 VSA720918:VSA720923 WBW720918:WBW720923 WLS720918:WLS720923 WVO720918:WVO720923 G786454:G786459 JC786454:JC786459 SY786454:SY786459 ACU786454:ACU786459 AMQ786454:AMQ786459 AWM786454:AWM786459 BGI786454:BGI786459 BQE786454:BQE786459 CAA786454:CAA786459 CJW786454:CJW786459 CTS786454:CTS786459 DDO786454:DDO786459 DNK786454:DNK786459 DXG786454:DXG786459 EHC786454:EHC786459 EQY786454:EQY786459 FAU786454:FAU786459 FKQ786454:FKQ786459 FUM786454:FUM786459 GEI786454:GEI786459 GOE786454:GOE786459 GYA786454:GYA786459 HHW786454:HHW786459 HRS786454:HRS786459 IBO786454:IBO786459 ILK786454:ILK786459 IVG786454:IVG786459 JFC786454:JFC786459 JOY786454:JOY786459 JYU786454:JYU786459 KIQ786454:KIQ786459 KSM786454:KSM786459 LCI786454:LCI786459 LME786454:LME786459 LWA786454:LWA786459 MFW786454:MFW786459 MPS786454:MPS786459 MZO786454:MZO786459 NJK786454:NJK786459 NTG786454:NTG786459 ODC786454:ODC786459 OMY786454:OMY786459 OWU786454:OWU786459 PGQ786454:PGQ786459 PQM786454:PQM786459 QAI786454:QAI786459 QKE786454:QKE786459 QUA786454:QUA786459 RDW786454:RDW786459 RNS786454:RNS786459 RXO786454:RXO786459 SHK786454:SHK786459 SRG786454:SRG786459 TBC786454:TBC786459 TKY786454:TKY786459 TUU786454:TUU786459 UEQ786454:UEQ786459 UOM786454:UOM786459 UYI786454:UYI786459 VIE786454:VIE786459 VSA786454:VSA786459 WBW786454:WBW786459 WLS786454:WLS786459 WVO786454:WVO786459 G851990:G851995 JC851990:JC851995 SY851990:SY851995 ACU851990:ACU851995 AMQ851990:AMQ851995 AWM851990:AWM851995 BGI851990:BGI851995 BQE851990:BQE851995 CAA851990:CAA851995 CJW851990:CJW851995 CTS851990:CTS851995 DDO851990:DDO851995 DNK851990:DNK851995 DXG851990:DXG851995 EHC851990:EHC851995 EQY851990:EQY851995 FAU851990:FAU851995 FKQ851990:FKQ851995 FUM851990:FUM851995 GEI851990:GEI851995 GOE851990:GOE851995 GYA851990:GYA851995 HHW851990:HHW851995 HRS851990:HRS851995 IBO851990:IBO851995 ILK851990:ILK851995 IVG851990:IVG851995 JFC851990:JFC851995 JOY851990:JOY851995 JYU851990:JYU851995 KIQ851990:KIQ851995 KSM851990:KSM851995 LCI851990:LCI851995 LME851990:LME851995 LWA851990:LWA851995 MFW851990:MFW851995 MPS851990:MPS851995 MZO851990:MZO851995 NJK851990:NJK851995 NTG851990:NTG851995 ODC851990:ODC851995 OMY851990:OMY851995 OWU851990:OWU851995 PGQ851990:PGQ851995 PQM851990:PQM851995 QAI851990:QAI851995 QKE851990:QKE851995 QUA851990:QUA851995 RDW851990:RDW851995 RNS851990:RNS851995 RXO851990:RXO851995 SHK851990:SHK851995 SRG851990:SRG851995 TBC851990:TBC851995 TKY851990:TKY851995 TUU851990:TUU851995 UEQ851990:UEQ851995 UOM851990:UOM851995 UYI851990:UYI851995 VIE851990:VIE851995 VSA851990:VSA851995 WBW851990:WBW851995 WLS851990:WLS851995 WVO851990:WVO851995 G917526:G917531 JC917526:JC917531 SY917526:SY917531 ACU917526:ACU917531 AMQ917526:AMQ917531 AWM917526:AWM917531 BGI917526:BGI917531 BQE917526:BQE917531 CAA917526:CAA917531 CJW917526:CJW917531 CTS917526:CTS917531 DDO917526:DDO917531 DNK917526:DNK917531 DXG917526:DXG917531 EHC917526:EHC917531 EQY917526:EQY917531 FAU917526:FAU917531 FKQ917526:FKQ917531 FUM917526:FUM917531 GEI917526:GEI917531 GOE917526:GOE917531 GYA917526:GYA917531 HHW917526:HHW917531 HRS917526:HRS917531 IBO917526:IBO917531 ILK917526:ILK917531 IVG917526:IVG917531 JFC917526:JFC917531 JOY917526:JOY917531 JYU917526:JYU917531 KIQ917526:KIQ917531 KSM917526:KSM917531 LCI917526:LCI917531 LME917526:LME917531 LWA917526:LWA917531 MFW917526:MFW917531 MPS917526:MPS917531 MZO917526:MZO917531 NJK917526:NJK917531 NTG917526:NTG917531 ODC917526:ODC917531 OMY917526:OMY917531 OWU917526:OWU917531 PGQ917526:PGQ917531 PQM917526:PQM917531 QAI917526:QAI917531 QKE917526:QKE917531 QUA917526:QUA917531 RDW917526:RDW917531 RNS917526:RNS917531 RXO917526:RXO917531 SHK917526:SHK917531 SRG917526:SRG917531 TBC917526:TBC917531 TKY917526:TKY917531 TUU917526:TUU917531 UEQ917526:UEQ917531 UOM917526:UOM917531 UYI917526:UYI917531 VIE917526:VIE917531 VSA917526:VSA917531 WBW917526:WBW917531 WLS917526:WLS917531 WVO917526:WVO917531 G983062:G983067 JC983062:JC983067 SY983062:SY983067 ACU983062:ACU983067 AMQ983062:AMQ983067 AWM983062:AWM983067 BGI983062:BGI983067 BQE983062:BQE983067 CAA983062:CAA983067 CJW983062:CJW983067 CTS983062:CTS983067 DDO983062:DDO983067 DNK983062:DNK983067 DXG983062:DXG983067 EHC983062:EHC983067 EQY983062:EQY983067 FAU983062:FAU983067 FKQ983062:FKQ983067 FUM983062:FUM983067 GEI983062:GEI983067 GOE983062:GOE983067 GYA983062:GYA983067 HHW983062:HHW983067 HRS983062:HRS983067 IBO983062:IBO983067 ILK983062:ILK983067 IVG983062:IVG983067 JFC983062:JFC983067 JOY983062:JOY983067 JYU983062:JYU983067 KIQ983062:KIQ983067 KSM983062:KSM983067 LCI983062:LCI983067 LME983062:LME983067 LWA983062:LWA983067 MFW983062:MFW983067 MPS983062:MPS983067 MZO983062:MZO983067 NJK983062:NJK983067 NTG983062:NTG983067 ODC983062:ODC983067 OMY983062:OMY983067 OWU983062:OWU983067 PGQ983062:PGQ983067 PQM983062:PQM983067 QAI983062:QAI983067 QKE983062:QKE983067 QUA983062:QUA983067 RDW983062:RDW983067 RNS983062:RNS983067 RXO983062:RXO983067 SHK983062:SHK983067 SRG983062:SRG983067 TBC983062:TBC983067 TKY983062:TKY983067 TUU983062:TUU983067 UEQ983062:UEQ983067 UOM983062:UOM983067 UYI983062:UYI983067 VIE983062:VIE983067 VSA983062:VSA983067 WBW983062:WBW983067 WLS983062:WLS983067 WVO983062:WVO983067 G29:G41 JC29:JC41 SY29:SY41 ACU29:ACU41 AMQ29:AMQ41 AWM29:AWM41 BGI29:BGI41 BQE29:BQE41 CAA29:CAA41 CJW29:CJW41 CTS29:CTS41 DDO29:DDO41 DNK29:DNK41 DXG29:DXG41 EHC29:EHC41 EQY29:EQY41 FAU29:FAU41 FKQ29:FKQ41 FUM29:FUM41 GEI29:GEI41 GOE29:GOE41 GYA29:GYA41 HHW29:HHW41 HRS29:HRS41 IBO29:IBO41 ILK29:ILK41 IVG29:IVG41 JFC29:JFC41 JOY29:JOY41 JYU29:JYU41 KIQ29:KIQ41 KSM29:KSM41 LCI29:LCI41 LME29:LME41 LWA29:LWA41 MFW29:MFW41 MPS29:MPS41 MZO29:MZO41 NJK29:NJK41 NTG29:NTG41 ODC29:ODC41 OMY29:OMY41 OWU29:OWU41 PGQ29:PGQ41 PQM29:PQM41 QAI29:QAI41 QKE29:QKE41 QUA29:QUA41 RDW29:RDW41 RNS29:RNS41 RXO29:RXO41 SHK29:SHK41 SRG29:SRG41 TBC29:TBC41 TKY29:TKY41 TUU29:TUU41 UEQ29:UEQ41 UOM29:UOM41 UYI29:UYI41 VIE29:VIE41 VSA29:VSA41 WBW29:WBW41 WLS29:WLS41 WVO29:WVO41 G65565:G65577 JC65565:JC65577 SY65565:SY65577 ACU65565:ACU65577 AMQ65565:AMQ65577 AWM65565:AWM65577 BGI65565:BGI65577 BQE65565:BQE65577 CAA65565:CAA65577 CJW65565:CJW65577 CTS65565:CTS65577 DDO65565:DDO65577 DNK65565:DNK65577 DXG65565:DXG65577 EHC65565:EHC65577 EQY65565:EQY65577 FAU65565:FAU65577 FKQ65565:FKQ65577 FUM65565:FUM65577 GEI65565:GEI65577 GOE65565:GOE65577 GYA65565:GYA65577 HHW65565:HHW65577 HRS65565:HRS65577 IBO65565:IBO65577 ILK65565:ILK65577 IVG65565:IVG65577 JFC65565:JFC65577 JOY65565:JOY65577 JYU65565:JYU65577 KIQ65565:KIQ65577 KSM65565:KSM65577 LCI65565:LCI65577 LME65565:LME65577 LWA65565:LWA65577 MFW65565:MFW65577 MPS65565:MPS65577 MZO65565:MZO65577 NJK65565:NJK65577 NTG65565:NTG65577 ODC65565:ODC65577 OMY65565:OMY65577 OWU65565:OWU65577 PGQ65565:PGQ65577 PQM65565:PQM65577 QAI65565:QAI65577 QKE65565:QKE65577 QUA65565:QUA65577 RDW65565:RDW65577 RNS65565:RNS65577 RXO65565:RXO65577 SHK65565:SHK65577 SRG65565:SRG65577 TBC65565:TBC65577 TKY65565:TKY65577 TUU65565:TUU65577 UEQ65565:UEQ65577 UOM65565:UOM65577 UYI65565:UYI65577 VIE65565:VIE65577 VSA65565:VSA65577 WBW65565:WBW65577 WLS65565:WLS65577 WVO65565:WVO65577 G131101:G131113 JC131101:JC131113 SY131101:SY131113 ACU131101:ACU131113 AMQ131101:AMQ131113 AWM131101:AWM131113 BGI131101:BGI131113 BQE131101:BQE131113 CAA131101:CAA131113 CJW131101:CJW131113 CTS131101:CTS131113 DDO131101:DDO131113 DNK131101:DNK131113 DXG131101:DXG131113 EHC131101:EHC131113 EQY131101:EQY131113 FAU131101:FAU131113 FKQ131101:FKQ131113 FUM131101:FUM131113 GEI131101:GEI131113 GOE131101:GOE131113 GYA131101:GYA131113 HHW131101:HHW131113 HRS131101:HRS131113 IBO131101:IBO131113 ILK131101:ILK131113 IVG131101:IVG131113 JFC131101:JFC131113 JOY131101:JOY131113 JYU131101:JYU131113 KIQ131101:KIQ131113 KSM131101:KSM131113 LCI131101:LCI131113 LME131101:LME131113 LWA131101:LWA131113 MFW131101:MFW131113 MPS131101:MPS131113 MZO131101:MZO131113 NJK131101:NJK131113 NTG131101:NTG131113 ODC131101:ODC131113 OMY131101:OMY131113 OWU131101:OWU131113 PGQ131101:PGQ131113 PQM131101:PQM131113 QAI131101:QAI131113 QKE131101:QKE131113 QUA131101:QUA131113 RDW131101:RDW131113 RNS131101:RNS131113 RXO131101:RXO131113 SHK131101:SHK131113 SRG131101:SRG131113 TBC131101:TBC131113 TKY131101:TKY131113 TUU131101:TUU131113 UEQ131101:UEQ131113 UOM131101:UOM131113 UYI131101:UYI131113 VIE131101:VIE131113 VSA131101:VSA131113 WBW131101:WBW131113 WLS131101:WLS131113 WVO131101:WVO131113 G196637:G196649 JC196637:JC196649 SY196637:SY196649 ACU196637:ACU196649 AMQ196637:AMQ196649 AWM196637:AWM196649 BGI196637:BGI196649 BQE196637:BQE196649 CAA196637:CAA196649 CJW196637:CJW196649 CTS196637:CTS196649 DDO196637:DDO196649 DNK196637:DNK196649 DXG196637:DXG196649 EHC196637:EHC196649 EQY196637:EQY196649 FAU196637:FAU196649 FKQ196637:FKQ196649 FUM196637:FUM196649 GEI196637:GEI196649 GOE196637:GOE196649 GYA196637:GYA196649 HHW196637:HHW196649 HRS196637:HRS196649 IBO196637:IBO196649 ILK196637:ILK196649 IVG196637:IVG196649 JFC196637:JFC196649 JOY196637:JOY196649 JYU196637:JYU196649 KIQ196637:KIQ196649 KSM196637:KSM196649 LCI196637:LCI196649 LME196637:LME196649 LWA196637:LWA196649 MFW196637:MFW196649 MPS196637:MPS196649 MZO196637:MZO196649 NJK196637:NJK196649 NTG196637:NTG196649 ODC196637:ODC196649 OMY196637:OMY196649 OWU196637:OWU196649 PGQ196637:PGQ196649 PQM196637:PQM196649 QAI196637:QAI196649 QKE196637:QKE196649 QUA196637:QUA196649 RDW196637:RDW196649 RNS196637:RNS196649 RXO196637:RXO196649 SHK196637:SHK196649 SRG196637:SRG196649 TBC196637:TBC196649 TKY196637:TKY196649 TUU196637:TUU196649 UEQ196637:UEQ196649 UOM196637:UOM196649 UYI196637:UYI196649 VIE196637:VIE196649 VSA196637:VSA196649 WBW196637:WBW196649 WLS196637:WLS196649 WVO196637:WVO196649 G262173:G262185 JC262173:JC262185 SY262173:SY262185 ACU262173:ACU262185 AMQ262173:AMQ262185 AWM262173:AWM262185 BGI262173:BGI262185 BQE262173:BQE262185 CAA262173:CAA262185 CJW262173:CJW262185 CTS262173:CTS262185 DDO262173:DDO262185 DNK262173:DNK262185 DXG262173:DXG262185 EHC262173:EHC262185 EQY262173:EQY262185 FAU262173:FAU262185 FKQ262173:FKQ262185 FUM262173:FUM262185 GEI262173:GEI262185 GOE262173:GOE262185 GYA262173:GYA262185 HHW262173:HHW262185 HRS262173:HRS262185 IBO262173:IBO262185 ILK262173:ILK262185 IVG262173:IVG262185 JFC262173:JFC262185 JOY262173:JOY262185 JYU262173:JYU262185 KIQ262173:KIQ262185 KSM262173:KSM262185 LCI262173:LCI262185 LME262173:LME262185 LWA262173:LWA262185 MFW262173:MFW262185 MPS262173:MPS262185 MZO262173:MZO262185 NJK262173:NJK262185 NTG262173:NTG262185 ODC262173:ODC262185 OMY262173:OMY262185 OWU262173:OWU262185 PGQ262173:PGQ262185 PQM262173:PQM262185 QAI262173:QAI262185 QKE262173:QKE262185 QUA262173:QUA262185 RDW262173:RDW262185 RNS262173:RNS262185 RXO262173:RXO262185 SHK262173:SHK262185 SRG262173:SRG262185 TBC262173:TBC262185 TKY262173:TKY262185 TUU262173:TUU262185 UEQ262173:UEQ262185 UOM262173:UOM262185 UYI262173:UYI262185 VIE262173:VIE262185 VSA262173:VSA262185 WBW262173:WBW262185 WLS262173:WLS262185 WVO262173:WVO262185 G327709:G327721 JC327709:JC327721 SY327709:SY327721 ACU327709:ACU327721 AMQ327709:AMQ327721 AWM327709:AWM327721 BGI327709:BGI327721 BQE327709:BQE327721 CAA327709:CAA327721 CJW327709:CJW327721 CTS327709:CTS327721 DDO327709:DDO327721 DNK327709:DNK327721 DXG327709:DXG327721 EHC327709:EHC327721 EQY327709:EQY327721 FAU327709:FAU327721 FKQ327709:FKQ327721 FUM327709:FUM327721 GEI327709:GEI327721 GOE327709:GOE327721 GYA327709:GYA327721 HHW327709:HHW327721 HRS327709:HRS327721 IBO327709:IBO327721 ILK327709:ILK327721 IVG327709:IVG327721 JFC327709:JFC327721 JOY327709:JOY327721 JYU327709:JYU327721 KIQ327709:KIQ327721 KSM327709:KSM327721 LCI327709:LCI327721 LME327709:LME327721 LWA327709:LWA327721 MFW327709:MFW327721 MPS327709:MPS327721 MZO327709:MZO327721 NJK327709:NJK327721 NTG327709:NTG327721 ODC327709:ODC327721 OMY327709:OMY327721 OWU327709:OWU327721 PGQ327709:PGQ327721 PQM327709:PQM327721 QAI327709:QAI327721 QKE327709:QKE327721 QUA327709:QUA327721 RDW327709:RDW327721 RNS327709:RNS327721 RXO327709:RXO327721 SHK327709:SHK327721 SRG327709:SRG327721 TBC327709:TBC327721 TKY327709:TKY327721 TUU327709:TUU327721 UEQ327709:UEQ327721 UOM327709:UOM327721 UYI327709:UYI327721 VIE327709:VIE327721 VSA327709:VSA327721 WBW327709:WBW327721 WLS327709:WLS327721 WVO327709:WVO327721 G393245:G393257 JC393245:JC393257 SY393245:SY393257 ACU393245:ACU393257 AMQ393245:AMQ393257 AWM393245:AWM393257 BGI393245:BGI393257 BQE393245:BQE393257 CAA393245:CAA393257 CJW393245:CJW393257 CTS393245:CTS393257 DDO393245:DDO393257 DNK393245:DNK393257 DXG393245:DXG393257 EHC393245:EHC393257 EQY393245:EQY393257 FAU393245:FAU393257 FKQ393245:FKQ393257 FUM393245:FUM393257 GEI393245:GEI393257 GOE393245:GOE393257 GYA393245:GYA393257 HHW393245:HHW393257 HRS393245:HRS393257 IBO393245:IBO393257 ILK393245:ILK393257 IVG393245:IVG393257 JFC393245:JFC393257 JOY393245:JOY393257 JYU393245:JYU393257 KIQ393245:KIQ393257 KSM393245:KSM393257 LCI393245:LCI393257 LME393245:LME393257 LWA393245:LWA393257 MFW393245:MFW393257 MPS393245:MPS393257 MZO393245:MZO393257 NJK393245:NJK393257 NTG393245:NTG393257 ODC393245:ODC393257 OMY393245:OMY393257 OWU393245:OWU393257 PGQ393245:PGQ393257 PQM393245:PQM393257 QAI393245:QAI393257 QKE393245:QKE393257 QUA393245:QUA393257 RDW393245:RDW393257 RNS393245:RNS393257 RXO393245:RXO393257 SHK393245:SHK393257 SRG393245:SRG393257 TBC393245:TBC393257 TKY393245:TKY393257 TUU393245:TUU393257 UEQ393245:UEQ393257 UOM393245:UOM393257 UYI393245:UYI393257 VIE393245:VIE393257 VSA393245:VSA393257 WBW393245:WBW393257 WLS393245:WLS393257 WVO393245:WVO393257 G458781:G458793 JC458781:JC458793 SY458781:SY458793 ACU458781:ACU458793 AMQ458781:AMQ458793 AWM458781:AWM458793 BGI458781:BGI458793 BQE458781:BQE458793 CAA458781:CAA458793 CJW458781:CJW458793 CTS458781:CTS458793 DDO458781:DDO458793 DNK458781:DNK458793 DXG458781:DXG458793 EHC458781:EHC458793 EQY458781:EQY458793 FAU458781:FAU458793 FKQ458781:FKQ458793 FUM458781:FUM458793 GEI458781:GEI458793 GOE458781:GOE458793 GYA458781:GYA458793 HHW458781:HHW458793 HRS458781:HRS458793 IBO458781:IBO458793 ILK458781:ILK458793 IVG458781:IVG458793 JFC458781:JFC458793 JOY458781:JOY458793 JYU458781:JYU458793 KIQ458781:KIQ458793 KSM458781:KSM458793 LCI458781:LCI458793 LME458781:LME458793 LWA458781:LWA458793 MFW458781:MFW458793 MPS458781:MPS458793 MZO458781:MZO458793 NJK458781:NJK458793 NTG458781:NTG458793 ODC458781:ODC458793 OMY458781:OMY458793 OWU458781:OWU458793 PGQ458781:PGQ458793 PQM458781:PQM458793 QAI458781:QAI458793 QKE458781:QKE458793 QUA458781:QUA458793 RDW458781:RDW458793 RNS458781:RNS458793 RXO458781:RXO458793 SHK458781:SHK458793 SRG458781:SRG458793 TBC458781:TBC458793 TKY458781:TKY458793 TUU458781:TUU458793 UEQ458781:UEQ458793 UOM458781:UOM458793 UYI458781:UYI458793 VIE458781:VIE458793 VSA458781:VSA458793 WBW458781:WBW458793 WLS458781:WLS458793 WVO458781:WVO458793 G524317:G524329 JC524317:JC524329 SY524317:SY524329 ACU524317:ACU524329 AMQ524317:AMQ524329 AWM524317:AWM524329 BGI524317:BGI524329 BQE524317:BQE524329 CAA524317:CAA524329 CJW524317:CJW524329 CTS524317:CTS524329 DDO524317:DDO524329 DNK524317:DNK524329 DXG524317:DXG524329 EHC524317:EHC524329 EQY524317:EQY524329 FAU524317:FAU524329 FKQ524317:FKQ524329 FUM524317:FUM524329 GEI524317:GEI524329 GOE524317:GOE524329 GYA524317:GYA524329 HHW524317:HHW524329 HRS524317:HRS524329 IBO524317:IBO524329 ILK524317:ILK524329 IVG524317:IVG524329 JFC524317:JFC524329 JOY524317:JOY524329 JYU524317:JYU524329 KIQ524317:KIQ524329 KSM524317:KSM524329 LCI524317:LCI524329 LME524317:LME524329 LWA524317:LWA524329 MFW524317:MFW524329 MPS524317:MPS524329 MZO524317:MZO524329 NJK524317:NJK524329 NTG524317:NTG524329 ODC524317:ODC524329 OMY524317:OMY524329 OWU524317:OWU524329 PGQ524317:PGQ524329 PQM524317:PQM524329 QAI524317:QAI524329 QKE524317:QKE524329 QUA524317:QUA524329 RDW524317:RDW524329 RNS524317:RNS524329 RXO524317:RXO524329 SHK524317:SHK524329 SRG524317:SRG524329 TBC524317:TBC524329 TKY524317:TKY524329 TUU524317:TUU524329 UEQ524317:UEQ524329 UOM524317:UOM524329 UYI524317:UYI524329 VIE524317:VIE524329 VSA524317:VSA524329 WBW524317:WBW524329 WLS524317:WLS524329 WVO524317:WVO524329 G589853:G589865 JC589853:JC589865 SY589853:SY589865 ACU589853:ACU589865 AMQ589853:AMQ589865 AWM589853:AWM589865 BGI589853:BGI589865 BQE589853:BQE589865 CAA589853:CAA589865 CJW589853:CJW589865 CTS589853:CTS589865 DDO589853:DDO589865 DNK589853:DNK589865 DXG589853:DXG589865 EHC589853:EHC589865 EQY589853:EQY589865 FAU589853:FAU589865 FKQ589853:FKQ589865 FUM589853:FUM589865 GEI589853:GEI589865 GOE589853:GOE589865 GYA589853:GYA589865 HHW589853:HHW589865 HRS589853:HRS589865 IBO589853:IBO589865 ILK589853:ILK589865 IVG589853:IVG589865 JFC589853:JFC589865 JOY589853:JOY589865 JYU589853:JYU589865 KIQ589853:KIQ589865 KSM589853:KSM589865 LCI589853:LCI589865 LME589853:LME589865 LWA589853:LWA589865 MFW589853:MFW589865 MPS589853:MPS589865 MZO589853:MZO589865 NJK589853:NJK589865 NTG589853:NTG589865 ODC589853:ODC589865 OMY589853:OMY589865 OWU589853:OWU589865 PGQ589853:PGQ589865 PQM589853:PQM589865 QAI589853:QAI589865 QKE589853:QKE589865 QUA589853:QUA589865 RDW589853:RDW589865 RNS589853:RNS589865 RXO589853:RXO589865 SHK589853:SHK589865 SRG589853:SRG589865 TBC589853:TBC589865 TKY589853:TKY589865 TUU589853:TUU589865 UEQ589853:UEQ589865 UOM589853:UOM589865 UYI589853:UYI589865 VIE589853:VIE589865 VSA589853:VSA589865 WBW589853:WBW589865 WLS589853:WLS589865 WVO589853:WVO589865 G655389:G655401 JC655389:JC655401 SY655389:SY655401 ACU655389:ACU655401 AMQ655389:AMQ655401 AWM655389:AWM655401 BGI655389:BGI655401 BQE655389:BQE655401 CAA655389:CAA655401 CJW655389:CJW655401 CTS655389:CTS655401 DDO655389:DDO655401 DNK655389:DNK655401 DXG655389:DXG655401 EHC655389:EHC655401 EQY655389:EQY655401 FAU655389:FAU655401 FKQ655389:FKQ655401 FUM655389:FUM655401 GEI655389:GEI655401 GOE655389:GOE655401 GYA655389:GYA655401 HHW655389:HHW655401 HRS655389:HRS655401 IBO655389:IBO655401 ILK655389:ILK655401 IVG655389:IVG655401 JFC655389:JFC655401 JOY655389:JOY655401 JYU655389:JYU655401 KIQ655389:KIQ655401 KSM655389:KSM655401 LCI655389:LCI655401 LME655389:LME655401 LWA655389:LWA655401 MFW655389:MFW655401 MPS655389:MPS655401 MZO655389:MZO655401 NJK655389:NJK655401 NTG655389:NTG655401 ODC655389:ODC655401 OMY655389:OMY655401 OWU655389:OWU655401 PGQ655389:PGQ655401 PQM655389:PQM655401 QAI655389:QAI655401 QKE655389:QKE655401 QUA655389:QUA655401 RDW655389:RDW655401 RNS655389:RNS655401 RXO655389:RXO655401 SHK655389:SHK655401 SRG655389:SRG655401 TBC655389:TBC655401 TKY655389:TKY655401 TUU655389:TUU655401 UEQ655389:UEQ655401 UOM655389:UOM655401 UYI655389:UYI655401 VIE655389:VIE655401 VSA655389:VSA655401 WBW655389:WBW655401 WLS655389:WLS655401 WVO655389:WVO655401 G720925:G720937 JC720925:JC720937 SY720925:SY720937 ACU720925:ACU720937 AMQ720925:AMQ720937 AWM720925:AWM720937 BGI720925:BGI720937 BQE720925:BQE720937 CAA720925:CAA720937 CJW720925:CJW720937 CTS720925:CTS720937 DDO720925:DDO720937 DNK720925:DNK720937 DXG720925:DXG720937 EHC720925:EHC720937 EQY720925:EQY720937 FAU720925:FAU720937 FKQ720925:FKQ720937 FUM720925:FUM720937 GEI720925:GEI720937 GOE720925:GOE720937 GYA720925:GYA720937 HHW720925:HHW720937 HRS720925:HRS720937 IBO720925:IBO720937 ILK720925:ILK720937 IVG720925:IVG720937 JFC720925:JFC720937 JOY720925:JOY720937 JYU720925:JYU720937 KIQ720925:KIQ720937 KSM720925:KSM720937 LCI720925:LCI720937 LME720925:LME720937 LWA720925:LWA720937 MFW720925:MFW720937 MPS720925:MPS720937 MZO720925:MZO720937 NJK720925:NJK720937 NTG720925:NTG720937 ODC720925:ODC720937 OMY720925:OMY720937 OWU720925:OWU720937 PGQ720925:PGQ720937 PQM720925:PQM720937 QAI720925:QAI720937 QKE720925:QKE720937 QUA720925:QUA720937 RDW720925:RDW720937 RNS720925:RNS720937 RXO720925:RXO720937 SHK720925:SHK720937 SRG720925:SRG720937 TBC720925:TBC720937 TKY720925:TKY720937 TUU720925:TUU720937 UEQ720925:UEQ720937 UOM720925:UOM720937 UYI720925:UYI720937 VIE720925:VIE720937 VSA720925:VSA720937 WBW720925:WBW720937 WLS720925:WLS720937 WVO720925:WVO720937 G786461:G786473 JC786461:JC786473 SY786461:SY786473 ACU786461:ACU786473 AMQ786461:AMQ786473 AWM786461:AWM786473 BGI786461:BGI786473 BQE786461:BQE786473 CAA786461:CAA786473 CJW786461:CJW786473 CTS786461:CTS786473 DDO786461:DDO786473 DNK786461:DNK786473 DXG786461:DXG786473 EHC786461:EHC786473 EQY786461:EQY786473 FAU786461:FAU786473 FKQ786461:FKQ786473 FUM786461:FUM786473 GEI786461:GEI786473 GOE786461:GOE786473 GYA786461:GYA786473 HHW786461:HHW786473 HRS786461:HRS786473 IBO786461:IBO786473 ILK786461:ILK786473 IVG786461:IVG786473 JFC786461:JFC786473 JOY786461:JOY786473 JYU786461:JYU786473 KIQ786461:KIQ786473 KSM786461:KSM786473 LCI786461:LCI786473 LME786461:LME786473 LWA786461:LWA786473 MFW786461:MFW786473 MPS786461:MPS786473 MZO786461:MZO786473 NJK786461:NJK786473 NTG786461:NTG786473 ODC786461:ODC786473 OMY786461:OMY786473 OWU786461:OWU786473 PGQ786461:PGQ786473 PQM786461:PQM786473 QAI786461:QAI786473 QKE786461:QKE786473 QUA786461:QUA786473 RDW786461:RDW786473 RNS786461:RNS786473 RXO786461:RXO786473 SHK786461:SHK786473 SRG786461:SRG786473 TBC786461:TBC786473 TKY786461:TKY786473 TUU786461:TUU786473 UEQ786461:UEQ786473 UOM786461:UOM786473 UYI786461:UYI786473 VIE786461:VIE786473 VSA786461:VSA786473 WBW786461:WBW786473 WLS786461:WLS786473 WVO786461:WVO786473 G851997:G852009 JC851997:JC852009 SY851997:SY852009 ACU851997:ACU852009 AMQ851997:AMQ852009 AWM851997:AWM852009 BGI851997:BGI852009 BQE851997:BQE852009 CAA851997:CAA852009 CJW851997:CJW852009 CTS851997:CTS852009 DDO851997:DDO852009 DNK851997:DNK852009 DXG851997:DXG852009 EHC851997:EHC852009 EQY851997:EQY852009 FAU851997:FAU852009 FKQ851997:FKQ852009 FUM851997:FUM852009 GEI851997:GEI852009 GOE851997:GOE852009 GYA851997:GYA852009 HHW851997:HHW852009 HRS851997:HRS852009 IBO851997:IBO852009 ILK851997:ILK852009 IVG851997:IVG852009 JFC851997:JFC852009 JOY851997:JOY852009 JYU851997:JYU852009 KIQ851997:KIQ852009 KSM851997:KSM852009 LCI851997:LCI852009 LME851997:LME852009 LWA851997:LWA852009 MFW851997:MFW852009 MPS851997:MPS852009 MZO851997:MZO852009 NJK851997:NJK852009 NTG851997:NTG852009 ODC851997:ODC852009 OMY851997:OMY852009 OWU851997:OWU852009 PGQ851997:PGQ852009 PQM851997:PQM852009 QAI851997:QAI852009 QKE851997:QKE852009 QUA851997:QUA852009 RDW851997:RDW852009 RNS851997:RNS852009 RXO851997:RXO852009 SHK851997:SHK852009 SRG851997:SRG852009 TBC851997:TBC852009 TKY851997:TKY852009 TUU851997:TUU852009 UEQ851997:UEQ852009 UOM851997:UOM852009 UYI851997:UYI852009 VIE851997:VIE852009 VSA851997:VSA852009 WBW851997:WBW852009 WLS851997:WLS852009 WVO851997:WVO852009 G917533:G917545 JC917533:JC917545 SY917533:SY917545 ACU917533:ACU917545 AMQ917533:AMQ917545 AWM917533:AWM917545 BGI917533:BGI917545 BQE917533:BQE917545 CAA917533:CAA917545 CJW917533:CJW917545 CTS917533:CTS917545 DDO917533:DDO917545 DNK917533:DNK917545 DXG917533:DXG917545 EHC917533:EHC917545 EQY917533:EQY917545 FAU917533:FAU917545 FKQ917533:FKQ917545 FUM917533:FUM917545 GEI917533:GEI917545 GOE917533:GOE917545 GYA917533:GYA917545 HHW917533:HHW917545 HRS917533:HRS917545 IBO917533:IBO917545 ILK917533:ILK917545 IVG917533:IVG917545 JFC917533:JFC917545 JOY917533:JOY917545 JYU917533:JYU917545 KIQ917533:KIQ917545 KSM917533:KSM917545 LCI917533:LCI917545 LME917533:LME917545 LWA917533:LWA917545 MFW917533:MFW917545 MPS917533:MPS917545 MZO917533:MZO917545 NJK917533:NJK917545 NTG917533:NTG917545 ODC917533:ODC917545 OMY917533:OMY917545 OWU917533:OWU917545 PGQ917533:PGQ917545 PQM917533:PQM917545 QAI917533:QAI917545 QKE917533:QKE917545 QUA917533:QUA917545 RDW917533:RDW917545 RNS917533:RNS917545 RXO917533:RXO917545 SHK917533:SHK917545 SRG917533:SRG917545 TBC917533:TBC917545 TKY917533:TKY917545 TUU917533:TUU917545 UEQ917533:UEQ917545 UOM917533:UOM917545 UYI917533:UYI917545 VIE917533:VIE917545 VSA917533:VSA917545 WBW917533:WBW917545 WLS917533:WLS917545 WVO917533:WVO917545 G983069:G983081 JC983069:JC983081 SY983069:SY983081 ACU983069:ACU983081 AMQ983069:AMQ983081 AWM983069:AWM983081 BGI983069:BGI983081 BQE983069:BQE983081 CAA983069:CAA983081 CJW983069:CJW983081 CTS983069:CTS983081 DDO983069:DDO983081 DNK983069:DNK983081 DXG983069:DXG983081 EHC983069:EHC983081 EQY983069:EQY983081 FAU983069:FAU983081 FKQ983069:FKQ983081 FUM983069:FUM983081 GEI983069:GEI983081 GOE983069:GOE983081 GYA983069:GYA983081 HHW983069:HHW983081 HRS983069:HRS983081 IBO983069:IBO983081 ILK983069:ILK983081 IVG983069:IVG983081 JFC983069:JFC983081 JOY983069:JOY983081 JYU983069:JYU983081 KIQ983069:KIQ983081 KSM983069:KSM983081 LCI983069:LCI983081 LME983069:LME983081 LWA983069:LWA983081 MFW983069:MFW983081 MPS983069:MPS983081 MZO983069:MZO983081 NJK983069:NJK983081 NTG983069:NTG983081 ODC983069:ODC983081 OMY983069:OMY983081 OWU983069:OWU983081 PGQ983069:PGQ983081 PQM983069:PQM983081 QAI983069:QAI983081 QKE983069:QKE983081 QUA983069:QUA983081 RDW983069:RDW983081 RNS983069:RNS983081 RXO983069:RXO983081 SHK983069:SHK983081 SRG983069:SRG983081 TBC983069:TBC983081 TKY983069:TKY983081 TUU983069:TUU983081 UEQ983069:UEQ983081 UOM983069:UOM983081 UYI983069:UYI983081 VIE983069:VIE983081 VSA983069:VSA983081 WBW983069:WBW983081 WLS983069:WLS983081 WVO983069:WVO983081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79:G65580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5:G131116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1:G196652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7:G262188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3:G327724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59:G393260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5:G458796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1:G524332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7:G589868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3:G655404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39:G720940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5:G786476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1:G852012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7:G917548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3:G983084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xr:uid="{09B3BBD2-5DD5-461E-8745-4C33830C7A0E}">
      <formula1>"必修课,专业选修课,公共选修课"</formula1>
    </dataValidation>
    <dataValidation type="list" allowBlank="1" showInputMessage="1" showErrorMessage="1" sqref="F6:F20 JB6:JB20 SX6:SX20 ACT6:ACT20 AMP6:AMP20 AWL6:AWL20 BGH6:BGH20 BQD6:BQD20 BZZ6:BZZ20 CJV6:CJV20 CTR6:CTR20 DDN6:DDN20 DNJ6:DNJ20 DXF6:DXF20 EHB6:EHB20 EQX6:EQX20 FAT6:FAT20 FKP6:FKP20 FUL6:FUL20 GEH6:GEH20 GOD6:GOD20 GXZ6:GXZ20 HHV6:HHV20 HRR6:HRR20 IBN6:IBN20 ILJ6:ILJ20 IVF6:IVF20 JFB6:JFB20 JOX6:JOX20 JYT6:JYT20 KIP6:KIP20 KSL6:KSL20 LCH6:LCH20 LMD6:LMD20 LVZ6:LVZ20 MFV6:MFV20 MPR6:MPR20 MZN6:MZN20 NJJ6:NJJ20 NTF6:NTF20 ODB6:ODB20 OMX6:OMX20 OWT6:OWT20 PGP6:PGP20 PQL6:PQL20 QAH6:QAH20 QKD6:QKD20 QTZ6:QTZ20 RDV6:RDV20 RNR6:RNR20 RXN6:RXN20 SHJ6:SHJ20 SRF6:SRF20 TBB6:TBB20 TKX6:TKX20 TUT6:TUT20 UEP6:UEP20 UOL6:UOL20 UYH6:UYH20 VID6:VID20 VRZ6:VRZ20 WBV6:WBV20 WLR6:WLR20 WVN6:WVN20 F65542:F65556 JB65542:JB65556 SX65542:SX65556 ACT65542:ACT65556 AMP65542:AMP65556 AWL65542:AWL65556 BGH65542:BGH65556 BQD65542:BQD65556 BZZ65542:BZZ65556 CJV65542:CJV65556 CTR65542:CTR65556 DDN65542:DDN65556 DNJ65542:DNJ65556 DXF65542:DXF65556 EHB65542:EHB65556 EQX65542:EQX65556 FAT65542:FAT65556 FKP65542:FKP65556 FUL65542:FUL65556 GEH65542:GEH65556 GOD65542:GOD65556 GXZ65542:GXZ65556 HHV65542:HHV65556 HRR65542:HRR65556 IBN65542:IBN65556 ILJ65542:ILJ65556 IVF65542:IVF65556 JFB65542:JFB65556 JOX65542:JOX65556 JYT65542:JYT65556 KIP65542:KIP65556 KSL65542:KSL65556 LCH65542:LCH65556 LMD65542:LMD65556 LVZ65542:LVZ65556 MFV65542:MFV65556 MPR65542:MPR65556 MZN65542:MZN65556 NJJ65542:NJJ65556 NTF65542:NTF65556 ODB65542:ODB65556 OMX65542:OMX65556 OWT65542:OWT65556 PGP65542:PGP65556 PQL65542:PQL65556 QAH65542:QAH65556 QKD65542:QKD65556 QTZ65542:QTZ65556 RDV65542:RDV65556 RNR65542:RNR65556 RXN65542:RXN65556 SHJ65542:SHJ65556 SRF65542:SRF65556 TBB65542:TBB65556 TKX65542:TKX65556 TUT65542:TUT65556 UEP65542:UEP65556 UOL65542:UOL65556 UYH65542:UYH65556 VID65542:VID65556 VRZ65542:VRZ65556 WBV65542:WBV65556 WLR65542:WLR65556 WVN65542:WVN65556 F131078:F131092 JB131078:JB131092 SX131078:SX131092 ACT131078:ACT131092 AMP131078:AMP131092 AWL131078:AWL131092 BGH131078:BGH131092 BQD131078:BQD131092 BZZ131078:BZZ131092 CJV131078:CJV131092 CTR131078:CTR131092 DDN131078:DDN131092 DNJ131078:DNJ131092 DXF131078:DXF131092 EHB131078:EHB131092 EQX131078:EQX131092 FAT131078:FAT131092 FKP131078:FKP131092 FUL131078:FUL131092 GEH131078:GEH131092 GOD131078:GOD131092 GXZ131078:GXZ131092 HHV131078:HHV131092 HRR131078:HRR131092 IBN131078:IBN131092 ILJ131078:ILJ131092 IVF131078:IVF131092 JFB131078:JFB131092 JOX131078:JOX131092 JYT131078:JYT131092 KIP131078:KIP131092 KSL131078:KSL131092 LCH131078:LCH131092 LMD131078:LMD131092 LVZ131078:LVZ131092 MFV131078:MFV131092 MPR131078:MPR131092 MZN131078:MZN131092 NJJ131078:NJJ131092 NTF131078:NTF131092 ODB131078:ODB131092 OMX131078:OMX131092 OWT131078:OWT131092 PGP131078:PGP131092 PQL131078:PQL131092 QAH131078:QAH131092 QKD131078:QKD131092 QTZ131078:QTZ131092 RDV131078:RDV131092 RNR131078:RNR131092 RXN131078:RXN131092 SHJ131078:SHJ131092 SRF131078:SRF131092 TBB131078:TBB131092 TKX131078:TKX131092 TUT131078:TUT131092 UEP131078:UEP131092 UOL131078:UOL131092 UYH131078:UYH131092 VID131078:VID131092 VRZ131078:VRZ131092 WBV131078:WBV131092 WLR131078:WLR131092 WVN131078:WVN131092 F196614:F196628 JB196614:JB196628 SX196614:SX196628 ACT196614:ACT196628 AMP196614:AMP196628 AWL196614:AWL196628 BGH196614:BGH196628 BQD196614:BQD196628 BZZ196614:BZZ196628 CJV196614:CJV196628 CTR196614:CTR196628 DDN196614:DDN196628 DNJ196614:DNJ196628 DXF196614:DXF196628 EHB196614:EHB196628 EQX196614:EQX196628 FAT196614:FAT196628 FKP196614:FKP196628 FUL196614:FUL196628 GEH196614:GEH196628 GOD196614:GOD196628 GXZ196614:GXZ196628 HHV196614:HHV196628 HRR196614:HRR196628 IBN196614:IBN196628 ILJ196614:ILJ196628 IVF196614:IVF196628 JFB196614:JFB196628 JOX196614:JOX196628 JYT196614:JYT196628 KIP196614:KIP196628 KSL196614:KSL196628 LCH196614:LCH196628 LMD196614:LMD196628 LVZ196614:LVZ196628 MFV196614:MFV196628 MPR196614:MPR196628 MZN196614:MZN196628 NJJ196614:NJJ196628 NTF196614:NTF196628 ODB196614:ODB196628 OMX196614:OMX196628 OWT196614:OWT196628 PGP196614:PGP196628 PQL196614:PQL196628 QAH196614:QAH196628 QKD196614:QKD196628 QTZ196614:QTZ196628 RDV196614:RDV196628 RNR196614:RNR196628 RXN196614:RXN196628 SHJ196614:SHJ196628 SRF196614:SRF196628 TBB196614:TBB196628 TKX196614:TKX196628 TUT196614:TUT196628 UEP196614:UEP196628 UOL196614:UOL196628 UYH196614:UYH196628 VID196614:VID196628 VRZ196614:VRZ196628 WBV196614:WBV196628 WLR196614:WLR196628 WVN196614:WVN196628 F262150:F262164 JB262150:JB262164 SX262150:SX262164 ACT262150:ACT262164 AMP262150:AMP262164 AWL262150:AWL262164 BGH262150:BGH262164 BQD262150:BQD262164 BZZ262150:BZZ262164 CJV262150:CJV262164 CTR262150:CTR262164 DDN262150:DDN262164 DNJ262150:DNJ262164 DXF262150:DXF262164 EHB262150:EHB262164 EQX262150:EQX262164 FAT262150:FAT262164 FKP262150:FKP262164 FUL262150:FUL262164 GEH262150:GEH262164 GOD262150:GOD262164 GXZ262150:GXZ262164 HHV262150:HHV262164 HRR262150:HRR262164 IBN262150:IBN262164 ILJ262150:ILJ262164 IVF262150:IVF262164 JFB262150:JFB262164 JOX262150:JOX262164 JYT262150:JYT262164 KIP262150:KIP262164 KSL262150:KSL262164 LCH262150:LCH262164 LMD262150:LMD262164 LVZ262150:LVZ262164 MFV262150:MFV262164 MPR262150:MPR262164 MZN262150:MZN262164 NJJ262150:NJJ262164 NTF262150:NTF262164 ODB262150:ODB262164 OMX262150:OMX262164 OWT262150:OWT262164 PGP262150:PGP262164 PQL262150:PQL262164 QAH262150:QAH262164 QKD262150:QKD262164 QTZ262150:QTZ262164 RDV262150:RDV262164 RNR262150:RNR262164 RXN262150:RXN262164 SHJ262150:SHJ262164 SRF262150:SRF262164 TBB262150:TBB262164 TKX262150:TKX262164 TUT262150:TUT262164 UEP262150:UEP262164 UOL262150:UOL262164 UYH262150:UYH262164 VID262150:VID262164 VRZ262150:VRZ262164 WBV262150:WBV262164 WLR262150:WLR262164 WVN262150:WVN262164 F327686:F327700 JB327686:JB327700 SX327686:SX327700 ACT327686:ACT327700 AMP327686:AMP327700 AWL327686:AWL327700 BGH327686:BGH327700 BQD327686:BQD327700 BZZ327686:BZZ327700 CJV327686:CJV327700 CTR327686:CTR327700 DDN327686:DDN327700 DNJ327686:DNJ327700 DXF327686:DXF327700 EHB327686:EHB327700 EQX327686:EQX327700 FAT327686:FAT327700 FKP327686:FKP327700 FUL327686:FUL327700 GEH327686:GEH327700 GOD327686:GOD327700 GXZ327686:GXZ327700 HHV327686:HHV327700 HRR327686:HRR327700 IBN327686:IBN327700 ILJ327686:ILJ327700 IVF327686:IVF327700 JFB327686:JFB327700 JOX327686:JOX327700 JYT327686:JYT327700 KIP327686:KIP327700 KSL327686:KSL327700 LCH327686:LCH327700 LMD327686:LMD327700 LVZ327686:LVZ327700 MFV327686:MFV327700 MPR327686:MPR327700 MZN327686:MZN327700 NJJ327686:NJJ327700 NTF327686:NTF327700 ODB327686:ODB327700 OMX327686:OMX327700 OWT327686:OWT327700 PGP327686:PGP327700 PQL327686:PQL327700 QAH327686:QAH327700 QKD327686:QKD327700 QTZ327686:QTZ327700 RDV327686:RDV327700 RNR327686:RNR327700 RXN327686:RXN327700 SHJ327686:SHJ327700 SRF327686:SRF327700 TBB327686:TBB327700 TKX327686:TKX327700 TUT327686:TUT327700 UEP327686:UEP327700 UOL327686:UOL327700 UYH327686:UYH327700 VID327686:VID327700 VRZ327686:VRZ327700 WBV327686:WBV327700 WLR327686:WLR327700 WVN327686:WVN327700 F393222:F393236 JB393222:JB393236 SX393222:SX393236 ACT393222:ACT393236 AMP393222:AMP393236 AWL393222:AWL393236 BGH393222:BGH393236 BQD393222:BQD393236 BZZ393222:BZZ393236 CJV393222:CJV393236 CTR393222:CTR393236 DDN393222:DDN393236 DNJ393222:DNJ393236 DXF393222:DXF393236 EHB393222:EHB393236 EQX393222:EQX393236 FAT393222:FAT393236 FKP393222:FKP393236 FUL393222:FUL393236 GEH393222:GEH393236 GOD393222:GOD393236 GXZ393222:GXZ393236 HHV393222:HHV393236 HRR393222:HRR393236 IBN393222:IBN393236 ILJ393222:ILJ393236 IVF393222:IVF393236 JFB393222:JFB393236 JOX393222:JOX393236 JYT393222:JYT393236 KIP393222:KIP393236 KSL393222:KSL393236 LCH393222:LCH393236 LMD393222:LMD393236 LVZ393222:LVZ393236 MFV393222:MFV393236 MPR393222:MPR393236 MZN393222:MZN393236 NJJ393222:NJJ393236 NTF393222:NTF393236 ODB393222:ODB393236 OMX393222:OMX393236 OWT393222:OWT393236 PGP393222:PGP393236 PQL393222:PQL393236 QAH393222:QAH393236 QKD393222:QKD393236 QTZ393222:QTZ393236 RDV393222:RDV393236 RNR393222:RNR393236 RXN393222:RXN393236 SHJ393222:SHJ393236 SRF393222:SRF393236 TBB393222:TBB393236 TKX393222:TKX393236 TUT393222:TUT393236 UEP393222:UEP393236 UOL393222:UOL393236 UYH393222:UYH393236 VID393222:VID393236 VRZ393222:VRZ393236 WBV393222:WBV393236 WLR393222:WLR393236 WVN393222:WVN393236 F458758:F458772 JB458758:JB458772 SX458758:SX458772 ACT458758:ACT458772 AMP458758:AMP458772 AWL458758:AWL458772 BGH458758:BGH458772 BQD458758:BQD458772 BZZ458758:BZZ458772 CJV458758:CJV458772 CTR458758:CTR458772 DDN458758:DDN458772 DNJ458758:DNJ458772 DXF458758:DXF458772 EHB458758:EHB458772 EQX458758:EQX458772 FAT458758:FAT458772 FKP458758:FKP458772 FUL458758:FUL458772 GEH458758:GEH458772 GOD458758:GOD458772 GXZ458758:GXZ458772 HHV458758:HHV458772 HRR458758:HRR458772 IBN458758:IBN458772 ILJ458758:ILJ458772 IVF458758:IVF458772 JFB458758:JFB458772 JOX458758:JOX458772 JYT458758:JYT458772 KIP458758:KIP458772 KSL458758:KSL458772 LCH458758:LCH458772 LMD458758:LMD458772 LVZ458758:LVZ458772 MFV458758:MFV458772 MPR458758:MPR458772 MZN458758:MZN458772 NJJ458758:NJJ458772 NTF458758:NTF458772 ODB458758:ODB458772 OMX458758:OMX458772 OWT458758:OWT458772 PGP458758:PGP458772 PQL458758:PQL458772 QAH458758:QAH458772 QKD458758:QKD458772 QTZ458758:QTZ458772 RDV458758:RDV458772 RNR458758:RNR458772 RXN458758:RXN458772 SHJ458758:SHJ458772 SRF458758:SRF458772 TBB458758:TBB458772 TKX458758:TKX458772 TUT458758:TUT458772 UEP458758:UEP458772 UOL458758:UOL458772 UYH458758:UYH458772 VID458758:VID458772 VRZ458758:VRZ458772 WBV458758:WBV458772 WLR458758:WLR458772 WVN458758:WVN458772 F524294:F524308 JB524294:JB524308 SX524294:SX524308 ACT524294:ACT524308 AMP524294:AMP524308 AWL524294:AWL524308 BGH524294:BGH524308 BQD524294:BQD524308 BZZ524294:BZZ524308 CJV524294:CJV524308 CTR524294:CTR524308 DDN524294:DDN524308 DNJ524294:DNJ524308 DXF524294:DXF524308 EHB524294:EHB524308 EQX524294:EQX524308 FAT524294:FAT524308 FKP524294:FKP524308 FUL524294:FUL524308 GEH524294:GEH524308 GOD524294:GOD524308 GXZ524294:GXZ524308 HHV524294:HHV524308 HRR524294:HRR524308 IBN524294:IBN524308 ILJ524294:ILJ524308 IVF524294:IVF524308 JFB524294:JFB524308 JOX524294:JOX524308 JYT524294:JYT524308 KIP524294:KIP524308 KSL524294:KSL524308 LCH524294:LCH524308 LMD524294:LMD524308 LVZ524294:LVZ524308 MFV524294:MFV524308 MPR524294:MPR524308 MZN524294:MZN524308 NJJ524294:NJJ524308 NTF524294:NTF524308 ODB524294:ODB524308 OMX524294:OMX524308 OWT524294:OWT524308 PGP524294:PGP524308 PQL524294:PQL524308 QAH524294:QAH524308 QKD524294:QKD524308 QTZ524294:QTZ524308 RDV524294:RDV524308 RNR524294:RNR524308 RXN524294:RXN524308 SHJ524294:SHJ524308 SRF524294:SRF524308 TBB524294:TBB524308 TKX524294:TKX524308 TUT524294:TUT524308 UEP524294:UEP524308 UOL524294:UOL524308 UYH524294:UYH524308 VID524294:VID524308 VRZ524294:VRZ524308 WBV524294:WBV524308 WLR524294:WLR524308 WVN524294:WVN524308 F589830:F589844 JB589830:JB589844 SX589830:SX589844 ACT589830:ACT589844 AMP589830:AMP589844 AWL589830:AWL589844 BGH589830:BGH589844 BQD589830:BQD589844 BZZ589830:BZZ589844 CJV589830:CJV589844 CTR589830:CTR589844 DDN589830:DDN589844 DNJ589830:DNJ589844 DXF589830:DXF589844 EHB589830:EHB589844 EQX589830:EQX589844 FAT589830:FAT589844 FKP589830:FKP589844 FUL589830:FUL589844 GEH589830:GEH589844 GOD589830:GOD589844 GXZ589830:GXZ589844 HHV589830:HHV589844 HRR589830:HRR589844 IBN589830:IBN589844 ILJ589830:ILJ589844 IVF589830:IVF589844 JFB589830:JFB589844 JOX589830:JOX589844 JYT589830:JYT589844 KIP589830:KIP589844 KSL589830:KSL589844 LCH589830:LCH589844 LMD589830:LMD589844 LVZ589830:LVZ589844 MFV589830:MFV589844 MPR589830:MPR589844 MZN589830:MZN589844 NJJ589830:NJJ589844 NTF589830:NTF589844 ODB589830:ODB589844 OMX589830:OMX589844 OWT589830:OWT589844 PGP589830:PGP589844 PQL589830:PQL589844 QAH589830:QAH589844 QKD589830:QKD589844 QTZ589830:QTZ589844 RDV589830:RDV589844 RNR589830:RNR589844 RXN589830:RXN589844 SHJ589830:SHJ589844 SRF589830:SRF589844 TBB589830:TBB589844 TKX589830:TKX589844 TUT589830:TUT589844 UEP589830:UEP589844 UOL589830:UOL589844 UYH589830:UYH589844 VID589830:VID589844 VRZ589830:VRZ589844 WBV589830:WBV589844 WLR589830:WLR589844 WVN589830:WVN589844 F655366:F655380 JB655366:JB655380 SX655366:SX655380 ACT655366:ACT655380 AMP655366:AMP655380 AWL655366:AWL655380 BGH655366:BGH655380 BQD655366:BQD655380 BZZ655366:BZZ655380 CJV655366:CJV655380 CTR655366:CTR655380 DDN655366:DDN655380 DNJ655366:DNJ655380 DXF655366:DXF655380 EHB655366:EHB655380 EQX655366:EQX655380 FAT655366:FAT655380 FKP655366:FKP655380 FUL655366:FUL655380 GEH655366:GEH655380 GOD655366:GOD655380 GXZ655366:GXZ655380 HHV655366:HHV655380 HRR655366:HRR655380 IBN655366:IBN655380 ILJ655366:ILJ655380 IVF655366:IVF655380 JFB655366:JFB655380 JOX655366:JOX655380 JYT655366:JYT655380 KIP655366:KIP655380 KSL655366:KSL655380 LCH655366:LCH655380 LMD655366:LMD655380 LVZ655366:LVZ655380 MFV655366:MFV655380 MPR655366:MPR655380 MZN655366:MZN655380 NJJ655366:NJJ655380 NTF655366:NTF655380 ODB655366:ODB655380 OMX655366:OMX655380 OWT655366:OWT655380 PGP655366:PGP655380 PQL655366:PQL655380 QAH655366:QAH655380 QKD655366:QKD655380 QTZ655366:QTZ655380 RDV655366:RDV655380 RNR655366:RNR655380 RXN655366:RXN655380 SHJ655366:SHJ655380 SRF655366:SRF655380 TBB655366:TBB655380 TKX655366:TKX655380 TUT655366:TUT655380 UEP655366:UEP655380 UOL655366:UOL655380 UYH655366:UYH655380 VID655366:VID655380 VRZ655366:VRZ655380 WBV655366:WBV655380 WLR655366:WLR655380 WVN655366:WVN655380 F720902:F720916 JB720902:JB720916 SX720902:SX720916 ACT720902:ACT720916 AMP720902:AMP720916 AWL720902:AWL720916 BGH720902:BGH720916 BQD720902:BQD720916 BZZ720902:BZZ720916 CJV720902:CJV720916 CTR720902:CTR720916 DDN720902:DDN720916 DNJ720902:DNJ720916 DXF720902:DXF720916 EHB720902:EHB720916 EQX720902:EQX720916 FAT720902:FAT720916 FKP720902:FKP720916 FUL720902:FUL720916 GEH720902:GEH720916 GOD720902:GOD720916 GXZ720902:GXZ720916 HHV720902:HHV720916 HRR720902:HRR720916 IBN720902:IBN720916 ILJ720902:ILJ720916 IVF720902:IVF720916 JFB720902:JFB720916 JOX720902:JOX720916 JYT720902:JYT720916 KIP720902:KIP720916 KSL720902:KSL720916 LCH720902:LCH720916 LMD720902:LMD720916 LVZ720902:LVZ720916 MFV720902:MFV720916 MPR720902:MPR720916 MZN720902:MZN720916 NJJ720902:NJJ720916 NTF720902:NTF720916 ODB720902:ODB720916 OMX720902:OMX720916 OWT720902:OWT720916 PGP720902:PGP720916 PQL720902:PQL720916 QAH720902:QAH720916 QKD720902:QKD720916 QTZ720902:QTZ720916 RDV720902:RDV720916 RNR720902:RNR720916 RXN720902:RXN720916 SHJ720902:SHJ720916 SRF720902:SRF720916 TBB720902:TBB720916 TKX720902:TKX720916 TUT720902:TUT720916 UEP720902:UEP720916 UOL720902:UOL720916 UYH720902:UYH720916 VID720902:VID720916 VRZ720902:VRZ720916 WBV720902:WBV720916 WLR720902:WLR720916 WVN720902:WVN720916 F786438:F786452 JB786438:JB786452 SX786438:SX786452 ACT786438:ACT786452 AMP786438:AMP786452 AWL786438:AWL786452 BGH786438:BGH786452 BQD786438:BQD786452 BZZ786438:BZZ786452 CJV786438:CJV786452 CTR786438:CTR786452 DDN786438:DDN786452 DNJ786438:DNJ786452 DXF786438:DXF786452 EHB786438:EHB786452 EQX786438:EQX786452 FAT786438:FAT786452 FKP786438:FKP786452 FUL786438:FUL786452 GEH786438:GEH786452 GOD786438:GOD786452 GXZ786438:GXZ786452 HHV786438:HHV786452 HRR786438:HRR786452 IBN786438:IBN786452 ILJ786438:ILJ786452 IVF786438:IVF786452 JFB786438:JFB786452 JOX786438:JOX786452 JYT786438:JYT786452 KIP786438:KIP786452 KSL786438:KSL786452 LCH786438:LCH786452 LMD786438:LMD786452 LVZ786438:LVZ786452 MFV786438:MFV786452 MPR786438:MPR786452 MZN786438:MZN786452 NJJ786438:NJJ786452 NTF786438:NTF786452 ODB786438:ODB786452 OMX786438:OMX786452 OWT786438:OWT786452 PGP786438:PGP786452 PQL786438:PQL786452 QAH786438:QAH786452 QKD786438:QKD786452 QTZ786438:QTZ786452 RDV786438:RDV786452 RNR786438:RNR786452 RXN786438:RXN786452 SHJ786438:SHJ786452 SRF786438:SRF786452 TBB786438:TBB786452 TKX786438:TKX786452 TUT786438:TUT786452 UEP786438:UEP786452 UOL786438:UOL786452 UYH786438:UYH786452 VID786438:VID786452 VRZ786438:VRZ786452 WBV786438:WBV786452 WLR786438:WLR786452 WVN786438:WVN786452 F851974:F851988 JB851974:JB851988 SX851974:SX851988 ACT851974:ACT851988 AMP851974:AMP851988 AWL851974:AWL851988 BGH851974:BGH851988 BQD851974:BQD851988 BZZ851974:BZZ851988 CJV851974:CJV851988 CTR851974:CTR851988 DDN851974:DDN851988 DNJ851974:DNJ851988 DXF851974:DXF851988 EHB851974:EHB851988 EQX851974:EQX851988 FAT851974:FAT851988 FKP851974:FKP851988 FUL851974:FUL851988 GEH851974:GEH851988 GOD851974:GOD851988 GXZ851974:GXZ851988 HHV851974:HHV851988 HRR851974:HRR851988 IBN851974:IBN851988 ILJ851974:ILJ851988 IVF851974:IVF851988 JFB851974:JFB851988 JOX851974:JOX851988 JYT851974:JYT851988 KIP851974:KIP851988 KSL851974:KSL851988 LCH851974:LCH851988 LMD851974:LMD851988 LVZ851974:LVZ851988 MFV851974:MFV851988 MPR851974:MPR851988 MZN851974:MZN851988 NJJ851974:NJJ851988 NTF851974:NTF851988 ODB851974:ODB851988 OMX851974:OMX851988 OWT851974:OWT851988 PGP851974:PGP851988 PQL851974:PQL851988 QAH851974:QAH851988 QKD851974:QKD851988 QTZ851974:QTZ851988 RDV851974:RDV851988 RNR851974:RNR851988 RXN851974:RXN851988 SHJ851974:SHJ851988 SRF851974:SRF851988 TBB851974:TBB851988 TKX851974:TKX851988 TUT851974:TUT851988 UEP851974:UEP851988 UOL851974:UOL851988 UYH851974:UYH851988 VID851974:VID851988 VRZ851974:VRZ851988 WBV851974:WBV851988 WLR851974:WLR851988 WVN851974:WVN851988 F917510:F917524 JB917510:JB917524 SX917510:SX917524 ACT917510:ACT917524 AMP917510:AMP917524 AWL917510:AWL917524 BGH917510:BGH917524 BQD917510:BQD917524 BZZ917510:BZZ917524 CJV917510:CJV917524 CTR917510:CTR917524 DDN917510:DDN917524 DNJ917510:DNJ917524 DXF917510:DXF917524 EHB917510:EHB917524 EQX917510:EQX917524 FAT917510:FAT917524 FKP917510:FKP917524 FUL917510:FUL917524 GEH917510:GEH917524 GOD917510:GOD917524 GXZ917510:GXZ917524 HHV917510:HHV917524 HRR917510:HRR917524 IBN917510:IBN917524 ILJ917510:ILJ917524 IVF917510:IVF917524 JFB917510:JFB917524 JOX917510:JOX917524 JYT917510:JYT917524 KIP917510:KIP917524 KSL917510:KSL917524 LCH917510:LCH917524 LMD917510:LMD917524 LVZ917510:LVZ917524 MFV917510:MFV917524 MPR917510:MPR917524 MZN917510:MZN917524 NJJ917510:NJJ917524 NTF917510:NTF917524 ODB917510:ODB917524 OMX917510:OMX917524 OWT917510:OWT917524 PGP917510:PGP917524 PQL917510:PQL917524 QAH917510:QAH917524 QKD917510:QKD917524 QTZ917510:QTZ917524 RDV917510:RDV917524 RNR917510:RNR917524 RXN917510:RXN917524 SHJ917510:SHJ917524 SRF917510:SRF917524 TBB917510:TBB917524 TKX917510:TKX917524 TUT917510:TUT917524 UEP917510:UEP917524 UOL917510:UOL917524 UYH917510:UYH917524 VID917510:VID917524 VRZ917510:VRZ917524 WBV917510:WBV917524 WLR917510:WLR917524 WVN917510:WVN917524 F983046:F983060 JB983046:JB983060 SX983046:SX983060 ACT983046:ACT983060 AMP983046:AMP983060 AWL983046:AWL983060 BGH983046:BGH983060 BQD983046:BQD983060 BZZ983046:BZZ983060 CJV983046:CJV983060 CTR983046:CTR983060 DDN983046:DDN983060 DNJ983046:DNJ983060 DXF983046:DXF983060 EHB983046:EHB983060 EQX983046:EQX983060 FAT983046:FAT983060 FKP983046:FKP983060 FUL983046:FUL983060 GEH983046:GEH983060 GOD983046:GOD983060 GXZ983046:GXZ983060 HHV983046:HHV983060 HRR983046:HRR983060 IBN983046:IBN983060 ILJ983046:ILJ983060 IVF983046:IVF983060 JFB983046:JFB983060 JOX983046:JOX983060 JYT983046:JYT983060 KIP983046:KIP983060 KSL983046:KSL983060 LCH983046:LCH983060 LMD983046:LMD983060 LVZ983046:LVZ983060 MFV983046:MFV983060 MPR983046:MPR983060 MZN983046:MZN983060 NJJ983046:NJJ983060 NTF983046:NTF983060 ODB983046:ODB983060 OMX983046:OMX983060 OWT983046:OWT983060 PGP983046:PGP983060 PQL983046:PQL983060 QAH983046:QAH983060 QKD983046:QKD983060 QTZ983046:QTZ983060 RDV983046:RDV983060 RNR983046:RNR983060 RXN983046:RXN983060 SHJ983046:SHJ983060 SRF983046:SRF983060 TBB983046:TBB983060 TKX983046:TKX983060 TUT983046:TUT983060 UEP983046:UEP983060 UOL983046:UOL983060 UYH983046:UYH983060 VID983046:VID983060 VRZ983046:VRZ983060 WBV983046:WBV983060 WLR983046:WLR983060 WVN983046:WVN983060 F22:F27 JB22:JB27 SX22:SX27 ACT22:ACT27 AMP22:AMP27 AWL22:AWL27 BGH22:BGH27 BQD22:BQD27 BZZ22:BZZ27 CJV22:CJV27 CTR22:CTR27 DDN22:DDN27 DNJ22:DNJ27 DXF22:DXF27 EHB22:EHB27 EQX22:EQX27 FAT22:FAT27 FKP22:FKP27 FUL22:FUL27 GEH22:GEH27 GOD22:GOD27 GXZ22:GXZ27 HHV22:HHV27 HRR22:HRR27 IBN22:IBN27 ILJ22:ILJ27 IVF22:IVF27 JFB22:JFB27 JOX22:JOX27 JYT22:JYT27 KIP22:KIP27 KSL22:KSL27 LCH22:LCH27 LMD22:LMD27 LVZ22:LVZ27 MFV22:MFV27 MPR22:MPR27 MZN22:MZN27 NJJ22:NJJ27 NTF22:NTF27 ODB22:ODB27 OMX22:OMX27 OWT22:OWT27 PGP22:PGP27 PQL22:PQL27 QAH22:QAH27 QKD22:QKD27 QTZ22:QTZ27 RDV22:RDV27 RNR22:RNR27 RXN22:RXN27 SHJ22:SHJ27 SRF22:SRF27 TBB22:TBB27 TKX22:TKX27 TUT22:TUT27 UEP22:UEP27 UOL22:UOL27 UYH22:UYH27 VID22:VID27 VRZ22:VRZ27 WBV22:WBV27 WLR22:WLR27 WVN22:WVN27 F65558:F65563 JB65558:JB65563 SX65558:SX65563 ACT65558:ACT65563 AMP65558:AMP65563 AWL65558:AWL65563 BGH65558:BGH65563 BQD65558:BQD65563 BZZ65558:BZZ65563 CJV65558:CJV65563 CTR65558:CTR65563 DDN65558:DDN65563 DNJ65558:DNJ65563 DXF65558:DXF65563 EHB65558:EHB65563 EQX65558:EQX65563 FAT65558:FAT65563 FKP65558:FKP65563 FUL65558:FUL65563 GEH65558:GEH65563 GOD65558:GOD65563 GXZ65558:GXZ65563 HHV65558:HHV65563 HRR65558:HRR65563 IBN65558:IBN65563 ILJ65558:ILJ65563 IVF65558:IVF65563 JFB65558:JFB65563 JOX65558:JOX65563 JYT65558:JYT65563 KIP65558:KIP65563 KSL65558:KSL65563 LCH65558:LCH65563 LMD65558:LMD65563 LVZ65558:LVZ65563 MFV65558:MFV65563 MPR65558:MPR65563 MZN65558:MZN65563 NJJ65558:NJJ65563 NTF65558:NTF65563 ODB65558:ODB65563 OMX65558:OMX65563 OWT65558:OWT65563 PGP65558:PGP65563 PQL65558:PQL65563 QAH65558:QAH65563 QKD65558:QKD65563 QTZ65558:QTZ65563 RDV65558:RDV65563 RNR65558:RNR65563 RXN65558:RXN65563 SHJ65558:SHJ65563 SRF65558:SRF65563 TBB65558:TBB65563 TKX65558:TKX65563 TUT65558:TUT65563 UEP65558:UEP65563 UOL65558:UOL65563 UYH65558:UYH65563 VID65558:VID65563 VRZ65558:VRZ65563 WBV65558:WBV65563 WLR65558:WLR65563 WVN65558:WVN65563 F131094:F131099 JB131094:JB131099 SX131094:SX131099 ACT131094:ACT131099 AMP131094:AMP131099 AWL131094:AWL131099 BGH131094:BGH131099 BQD131094:BQD131099 BZZ131094:BZZ131099 CJV131094:CJV131099 CTR131094:CTR131099 DDN131094:DDN131099 DNJ131094:DNJ131099 DXF131094:DXF131099 EHB131094:EHB131099 EQX131094:EQX131099 FAT131094:FAT131099 FKP131094:FKP131099 FUL131094:FUL131099 GEH131094:GEH131099 GOD131094:GOD131099 GXZ131094:GXZ131099 HHV131094:HHV131099 HRR131094:HRR131099 IBN131094:IBN131099 ILJ131094:ILJ131099 IVF131094:IVF131099 JFB131094:JFB131099 JOX131094:JOX131099 JYT131094:JYT131099 KIP131094:KIP131099 KSL131094:KSL131099 LCH131094:LCH131099 LMD131094:LMD131099 LVZ131094:LVZ131099 MFV131094:MFV131099 MPR131094:MPR131099 MZN131094:MZN131099 NJJ131094:NJJ131099 NTF131094:NTF131099 ODB131094:ODB131099 OMX131094:OMX131099 OWT131094:OWT131099 PGP131094:PGP131099 PQL131094:PQL131099 QAH131094:QAH131099 QKD131094:QKD131099 QTZ131094:QTZ131099 RDV131094:RDV131099 RNR131094:RNR131099 RXN131094:RXN131099 SHJ131094:SHJ131099 SRF131094:SRF131099 TBB131094:TBB131099 TKX131094:TKX131099 TUT131094:TUT131099 UEP131094:UEP131099 UOL131094:UOL131099 UYH131094:UYH131099 VID131094:VID131099 VRZ131094:VRZ131099 WBV131094:WBV131099 WLR131094:WLR131099 WVN131094:WVN131099 F196630:F196635 JB196630:JB196635 SX196630:SX196635 ACT196630:ACT196635 AMP196630:AMP196635 AWL196630:AWL196635 BGH196630:BGH196635 BQD196630:BQD196635 BZZ196630:BZZ196635 CJV196630:CJV196635 CTR196630:CTR196635 DDN196630:DDN196635 DNJ196630:DNJ196635 DXF196630:DXF196635 EHB196630:EHB196635 EQX196630:EQX196635 FAT196630:FAT196635 FKP196630:FKP196635 FUL196630:FUL196635 GEH196630:GEH196635 GOD196630:GOD196635 GXZ196630:GXZ196635 HHV196630:HHV196635 HRR196630:HRR196635 IBN196630:IBN196635 ILJ196630:ILJ196635 IVF196630:IVF196635 JFB196630:JFB196635 JOX196630:JOX196635 JYT196630:JYT196635 KIP196630:KIP196635 KSL196630:KSL196635 LCH196630:LCH196635 LMD196630:LMD196635 LVZ196630:LVZ196635 MFV196630:MFV196635 MPR196630:MPR196635 MZN196630:MZN196635 NJJ196630:NJJ196635 NTF196630:NTF196635 ODB196630:ODB196635 OMX196630:OMX196635 OWT196630:OWT196635 PGP196630:PGP196635 PQL196630:PQL196635 QAH196630:QAH196635 QKD196630:QKD196635 QTZ196630:QTZ196635 RDV196630:RDV196635 RNR196630:RNR196635 RXN196630:RXN196635 SHJ196630:SHJ196635 SRF196630:SRF196635 TBB196630:TBB196635 TKX196630:TKX196635 TUT196630:TUT196635 UEP196630:UEP196635 UOL196630:UOL196635 UYH196630:UYH196635 VID196630:VID196635 VRZ196630:VRZ196635 WBV196630:WBV196635 WLR196630:WLR196635 WVN196630:WVN196635 F262166:F262171 JB262166:JB262171 SX262166:SX262171 ACT262166:ACT262171 AMP262166:AMP262171 AWL262166:AWL262171 BGH262166:BGH262171 BQD262166:BQD262171 BZZ262166:BZZ262171 CJV262166:CJV262171 CTR262166:CTR262171 DDN262166:DDN262171 DNJ262166:DNJ262171 DXF262166:DXF262171 EHB262166:EHB262171 EQX262166:EQX262171 FAT262166:FAT262171 FKP262166:FKP262171 FUL262166:FUL262171 GEH262166:GEH262171 GOD262166:GOD262171 GXZ262166:GXZ262171 HHV262166:HHV262171 HRR262166:HRR262171 IBN262166:IBN262171 ILJ262166:ILJ262171 IVF262166:IVF262171 JFB262166:JFB262171 JOX262166:JOX262171 JYT262166:JYT262171 KIP262166:KIP262171 KSL262166:KSL262171 LCH262166:LCH262171 LMD262166:LMD262171 LVZ262166:LVZ262171 MFV262166:MFV262171 MPR262166:MPR262171 MZN262166:MZN262171 NJJ262166:NJJ262171 NTF262166:NTF262171 ODB262166:ODB262171 OMX262166:OMX262171 OWT262166:OWT262171 PGP262166:PGP262171 PQL262166:PQL262171 QAH262166:QAH262171 QKD262166:QKD262171 QTZ262166:QTZ262171 RDV262166:RDV262171 RNR262166:RNR262171 RXN262166:RXN262171 SHJ262166:SHJ262171 SRF262166:SRF262171 TBB262166:TBB262171 TKX262166:TKX262171 TUT262166:TUT262171 UEP262166:UEP262171 UOL262166:UOL262171 UYH262166:UYH262171 VID262166:VID262171 VRZ262166:VRZ262171 WBV262166:WBV262171 WLR262166:WLR262171 WVN262166:WVN262171 F327702:F327707 JB327702:JB327707 SX327702:SX327707 ACT327702:ACT327707 AMP327702:AMP327707 AWL327702:AWL327707 BGH327702:BGH327707 BQD327702:BQD327707 BZZ327702:BZZ327707 CJV327702:CJV327707 CTR327702:CTR327707 DDN327702:DDN327707 DNJ327702:DNJ327707 DXF327702:DXF327707 EHB327702:EHB327707 EQX327702:EQX327707 FAT327702:FAT327707 FKP327702:FKP327707 FUL327702:FUL327707 GEH327702:GEH327707 GOD327702:GOD327707 GXZ327702:GXZ327707 HHV327702:HHV327707 HRR327702:HRR327707 IBN327702:IBN327707 ILJ327702:ILJ327707 IVF327702:IVF327707 JFB327702:JFB327707 JOX327702:JOX327707 JYT327702:JYT327707 KIP327702:KIP327707 KSL327702:KSL327707 LCH327702:LCH327707 LMD327702:LMD327707 LVZ327702:LVZ327707 MFV327702:MFV327707 MPR327702:MPR327707 MZN327702:MZN327707 NJJ327702:NJJ327707 NTF327702:NTF327707 ODB327702:ODB327707 OMX327702:OMX327707 OWT327702:OWT327707 PGP327702:PGP327707 PQL327702:PQL327707 QAH327702:QAH327707 QKD327702:QKD327707 QTZ327702:QTZ327707 RDV327702:RDV327707 RNR327702:RNR327707 RXN327702:RXN327707 SHJ327702:SHJ327707 SRF327702:SRF327707 TBB327702:TBB327707 TKX327702:TKX327707 TUT327702:TUT327707 UEP327702:UEP327707 UOL327702:UOL327707 UYH327702:UYH327707 VID327702:VID327707 VRZ327702:VRZ327707 WBV327702:WBV327707 WLR327702:WLR327707 WVN327702:WVN327707 F393238:F393243 JB393238:JB393243 SX393238:SX393243 ACT393238:ACT393243 AMP393238:AMP393243 AWL393238:AWL393243 BGH393238:BGH393243 BQD393238:BQD393243 BZZ393238:BZZ393243 CJV393238:CJV393243 CTR393238:CTR393243 DDN393238:DDN393243 DNJ393238:DNJ393243 DXF393238:DXF393243 EHB393238:EHB393243 EQX393238:EQX393243 FAT393238:FAT393243 FKP393238:FKP393243 FUL393238:FUL393243 GEH393238:GEH393243 GOD393238:GOD393243 GXZ393238:GXZ393243 HHV393238:HHV393243 HRR393238:HRR393243 IBN393238:IBN393243 ILJ393238:ILJ393243 IVF393238:IVF393243 JFB393238:JFB393243 JOX393238:JOX393243 JYT393238:JYT393243 KIP393238:KIP393243 KSL393238:KSL393243 LCH393238:LCH393243 LMD393238:LMD393243 LVZ393238:LVZ393243 MFV393238:MFV393243 MPR393238:MPR393243 MZN393238:MZN393243 NJJ393238:NJJ393243 NTF393238:NTF393243 ODB393238:ODB393243 OMX393238:OMX393243 OWT393238:OWT393243 PGP393238:PGP393243 PQL393238:PQL393243 QAH393238:QAH393243 QKD393238:QKD393243 QTZ393238:QTZ393243 RDV393238:RDV393243 RNR393238:RNR393243 RXN393238:RXN393243 SHJ393238:SHJ393243 SRF393238:SRF393243 TBB393238:TBB393243 TKX393238:TKX393243 TUT393238:TUT393243 UEP393238:UEP393243 UOL393238:UOL393243 UYH393238:UYH393243 VID393238:VID393243 VRZ393238:VRZ393243 WBV393238:WBV393243 WLR393238:WLR393243 WVN393238:WVN393243 F458774:F458779 JB458774:JB458779 SX458774:SX458779 ACT458774:ACT458779 AMP458774:AMP458779 AWL458774:AWL458779 BGH458774:BGH458779 BQD458774:BQD458779 BZZ458774:BZZ458779 CJV458774:CJV458779 CTR458774:CTR458779 DDN458774:DDN458779 DNJ458774:DNJ458779 DXF458774:DXF458779 EHB458774:EHB458779 EQX458774:EQX458779 FAT458774:FAT458779 FKP458774:FKP458779 FUL458774:FUL458779 GEH458774:GEH458779 GOD458774:GOD458779 GXZ458774:GXZ458779 HHV458774:HHV458779 HRR458774:HRR458779 IBN458774:IBN458779 ILJ458774:ILJ458779 IVF458774:IVF458779 JFB458774:JFB458779 JOX458774:JOX458779 JYT458774:JYT458779 KIP458774:KIP458779 KSL458774:KSL458779 LCH458774:LCH458779 LMD458774:LMD458779 LVZ458774:LVZ458779 MFV458774:MFV458779 MPR458774:MPR458779 MZN458774:MZN458779 NJJ458774:NJJ458779 NTF458774:NTF458779 ODB458774:ODB458779 OMX458774:OMX458779 OWT458774:OWT458779 PGP458774:PGP458779 PQL458774:PQL458779 QAH458774:QAH458779 QKD458774:QKD458779 QTZ458774:QTZ458779 RDV458774:RDV458779 RNR458774:RNR458779 RXN458774:RXN458779 SHJ458774:SHJ458779 SRF458774:SRF458779 TBB458774:TBB458779 TKX458774:TKX458779 TUT458774:TUT458779 UEP458774:UEP458779 UOL458774:UOL458779 UYH458774:UYH458779 VID458774:VID458779 VRZ458774:VRZ458779 WBV458774:WBV458779 WLR458774:WLR458779 WVN458774:WVN458779 F524310:F524315 JB524310:JB524315 SX524310:SX524315 ACT524310:ACT524315 AMP524310:AMP524315 AWL524310:AWL524315 BGH524310:BGH524315 BQD524310:BQD524315 BZZ524310:BZZ524315 CJV524310:CJV524315 CTR524310:CTR524315 DDN524310:DDN524315 DNJ524310:DNJ524315 DXF524310:DXF524315 EHB524310:EHB524315 EQX524310:EQX524315 FAT524310:FAT524315 FKP524310:FKP524315 FUL524310:FUL524315 GEH524310:GEH524315 GOD524310:GOD524315 GXZ524310:GXZ524315 HHV524310:HHV524315 HRR524310:HRR524315 IBN524310:IBN524315 ILJ524310:ILJ524315 IVF524310:IVF524315 JFB524310:JFB524315 JOX524310:JOX524315 JYT524310:JYT524315 KIP524310:KIP524315 KSL524310:KSL524315 LCH524310:LCH524315 LMD524310:LMD524315 LVZ524310:LVZ524315 MFV524310:MFV524315 MPR524310:MPR524315 MZN524310:MZN524315 NJJ524310:NJJ524315 NTF524310:NTF524315 ODB524310:ODB524315 OMX524310:OMX524315 OWT524310:OWT524315 PGP524310:PGP524315 PQL524310:PQL524315 QAH524310:QAH524315 QKD524310:QKD524315 QTZ524310:QTZ524315 RDV524310:RDV524315 RNR524310:RNR524315 RXN524310:RXN524315 SHJ524310:SHJ524315 SRF524310:SRF524315 TBB524310:TBB524315 TKX524310:TKX524315 TUT524310:TUT524315 UEP524310:UEP524315 UOL524310:UOL524315 UYH524310:UYH524315 VID524310:VID524315 VRZ524310:VRZ524315 WBV524310:WBV524315 WLR524310:WLR524315 WVN524310:WVN524315 F589846:F589851 JB589846:JB589851 SX589846:SX589851 ACT589846:ACT589851 AMP589846:AMP589851 AWL589846:AWL589851 BGH589846:BGH589851 BQD589846:BQD589851 BZZ589846:BZZ589851 CJV589846:CJV589851 CTR589846:CTR589851 DDN589846:DDN589851 DNJ589846:DNJ589851 DXF589846:DXF589851 EHB589846:EHB589851 EQX589846:EQX589851 FAT589846:FAT589851 FKP589846:FKP589851 FUL589846:FUL589851 GEH589846:GEH589851 GOD589846:GOD589851 GXZ589846:GXZ589851 HHV589846:HHV589851 HRR589846:HRR589851 IBN589846:IBN589851 ILJ589846:ILJ589851 IVF589846:IVF589851 JFB589846:JFB589851 JOX589846:JOX589851 JYT589846:JYT589851 KIP589846:KIP589851 KSL589846:KSL589851 LCH589846:LCH589851 LMD589846:LMD589851 LVZ589846:LVZ589851 MFV589846:MFV589851 MPR589846:MPR589851 MZN589846:MZN589851 NJJ589846:NJJ589851 NTF589846:NTF589851 ODB589846:ODB589851 OMX589846:OMX589851 OWT589846:OWT589851 PGP589846:PGP589851 PQL589846:PQL589851 QAH589846:QAH589851 QKD589846:QKD589851 QTZ589846:QTZ589851 RDV589846:RDV589851 RNR589846:RNR589851 RXN589846:RXN589851 SHJ589846:SHJ589851 SRF589846:SRF589851 TBB589846:TBB589851 TKX589846:TKX589851 TUT589846:TUT589851 UEP589846:UEP589851 UOL589846:UOL589851 UYH589846:UYH589851 VID589846:VID589851 VRZ589846:VRZ589851 WBV589846:WBV589851 WLR589846:WLR589851 WVN589846:WVN589851 F655382:F655387 JB655382:JB655387 SX655382:SX655387 ACT655382:ACT655387 AMP655382:AMP655387 AWL655382:AWL655387 BGH655382:BGH655387 BQD655382:BQD655387 BZZ655382:BZZ655387 CJV655382:CJV655387 CTR655382:CTR655387 DDN655382:DDN655387 DNJ655382:DNJ655387 DXF655382:DXF655387 EHB655382:EHB655387 EQX655382:EQX655387 FAT655382:FAT655387 FKP655382:FKP655387 FUL655382:FUL655387 GEH655382:GEH655387 GOD655382:GOD655387 GXZ655382:GXZ655387 HHV655382:HHV655387 HRR655382:HRR655387 IBN655382:IBN655387 ILJ655382:ILJ655387 IVF655382:IVF655387 JFB655382:JFB655387 JOX655382:JOX655387 JYT655382:JYT655387 KIP655382:KIP655387 KSL655382:KSL655387 LCH655382:LCH655387 LMD655382:LMD655387 LVZ655382:LVZ655387 MFV655382:MFV655387 MPR655382:MPR655387 MZN655382:MZN655387 NJJ655382:NJJ655387 NTF655382:NTF655387 ODB655382:ODB655387 OMX655382:OMX655387 OWT655382:OWT655387 PGP655382:PGP655387 PQL655382:PQL655387 QAH655382:QAH655387 QKD655382:QKD655387 QTZ655382:QTZ655387 RDV655382:RDV655387 RNR655382:RNR655387 RXN655382:RXN655387 SHJ655382:SHJ655387 SRF655382:SRF655387 TBB655382:TBB655387 TKX655382:TKX655387 TUT655382:TUT655387 UEP655382:UEP655387 UOL655382:UOL655387 UYH655382:UYH655387 VID655382:VID655387 VRZ655382:VRZ655387 WBV655382:WBV655387 WLR655382:WLR655387 WVN655382:WVN655387 F720918:F720923 JB720918:JB720923 SX720918:SX720923 ACT720918:ACT720923 AMP720918:AMP720923 AWL720918:AWL720923 BGH720918:BGH720923 BQD720918:BQD720923 BZZ720918:BZZ720923 CJV720918:CJV720923 CTR720918:CTR720923 DDN720918:DDN720923 DNJ720918:DNJ720923 DXF720918:DXF720923 EHB720918:EHB720923 EQX720918:EQX720923 FAT720918:FAT720923 FKP720918:FKP720923 FUL720918:FUL720923 GEH720918:GEH720923 GOD720918:GOD720923 GXZ720918:GXZ720923 HHV720918:HHV720923 HRR720918:HRR720923 IBN720918:IBN720923 ILJ720918:ILJ720923 IVF720918:IVF720923 JFB720918:JFB720923 JOX720918:JOX720923 JYT720918:JYT720923 KIP720918:KIP720923 KSL720918:KSL720923 LCH720918:LCH720923 LMD720918:LMD720923 LVZ720918:LVZ720923 MFV720918:MFV720923 MPR720918:MPR720923 MZN720918:MZN720923 NJJ720918:NJJ720923 NTF720918:NTF720923 ODB720918:ODB720923 OMX720918:OMX720923 OWT720918:OWT720923 PGP720918:PGP720923 PQL720918:PQL720923 QAH720918:QAH720923 QKD720918:QKD720923 QTZ720918:QTZ720923 RDV720918:RDV720923 RNR720918:RNR720923 RXN720918:RXN720923 SHJ720918:SHJ720923 SRF720918:SRF720923 TBB720918:TBB720923 TKX720918:TKX720923 TUT720918:TUT720923 UEP720918:UEP720923 UOL720918:UOL720923 UYH720918:UYH720923 VID720918:VID720923 VRZ720918:VRZ720923 WBV720918:WBV720923 WLR720918:WLR720923 WVN720918:WVN720923 F786454:F786459 JB786454:JB786459 SX786454:SX786459 ACT786454:ACT786459 AMP786454:AMP786459 AWL786454:AWL786459 BGH786454:BGH786459 BQD786454:BQD786459 BZZ786454:BZZ786459 CJV786454:CJV786459 CTR786454:CTR786459 DDN786454:DDN786459 DNJ786454:DNJ786459 DXF786454:DXF786459 EHB786454:EHB786459 EQX786454:EQX786459 FAT786454:FAT786459 FKP786454:FKP786459 FUL786454:FUL786459 GEH786454:GEH786459 GOD786454:GOD786459 GXZ786454:GXZ786459 HHV786454:HHV786459 HRR786454:HRR786459 IBN786454:IBN786459 ILJ786454:ILJ786459 IVF786454:IVF786459 JFB786454:JFB786459 JOX786454:JOX786459 JYT786454:JYT786459 KIP786454:KIP786459 KSL786454:KSL786459 LCH786454:LCH786459 LMD786454:LMD786459 LVZ786454:LVZ786459 MFV786454:MFV786459 MPR786454:MPR786459 MZN786454:MZN786459 NJJ786454:NJJ786459 NTF786454:NTF786459 ODB786454:ODB786459 OMX786454:OMX786459 OWT786454:OWT786459 PGP786454:PGP786459 PQL786454:PQL786459 QAH786454:QAH786459 QKD786454:QKD786459 QTZ786454:QTZ786459 RDV786454:RDV786459 RNR786454:RNR786459 RXN786454:RXN786459 SHJ786454:SHJ786459 SRF786454:SRF786459 TBB786454:TBB786459 TKX786454:TKX786459 TUT786454:TUT786459 UEP786454:UEP786459 UOL786454:UOL786459 UYH786454:UYH786459 VID786454:VID786459 VRZ786454:VRZ786459 WBV786454:WBV786459 WLR786454:WLR786459 WVN786454:WVN786459 F851990:F851995 JB851990:JB851995 SX851990:SX851995 ACT851990:ACT851995 AMP851990:AMP851995 AWL851990:AWL851995 BGH851990:BGH851995 BQD851990:BQD851995 BZZ851990:BZZ851995 CJV851990:CJV851995 CTR851990:CTR851995 DDN851990:DDN851995 DNJ851990:DNJ851995 DXF851990:DXF851995 EHB851990:EHB851995 EQX851990:EQX851995 FAT851990:FAT851995 FKP851990:FKP851995 FUL851990:FUL851995 GEH851990:GEH851995 GOD851990:GOD851995 GXZ851990:GXZ851995 HHV851990:HHV851995 HRR851990:HRR851995 IBN851990:IBN851995 ILJ851990:ILJ851995 IVF851990:IVF851995 JFB851990:JFB851995 JOX851990:JOX851995 JYT851990:JYT851995 KIP851990:KIP851995 KSL851990:KSL851995 LCH851990:LCH851995 LMD851990:LMD851995 LVZ851990:LVZ851995 MFV851990:MFV851995 MPR851990:MPR851995 MZN851990:MZN851995 NJJ851990:NJJ851995 NTF851990:NTF851995 ODB851990:ODB851995 OMX851990:OMX851995 OWT851990:OWT851995 PGP851990:PGP851995 PQL851990:PQL851995 QAH851990:QAH851995 QKD851990:QKD851995 QTZ851990:QTZ851995 RDV851990:RDV851995 RNR851990:RNR851995 RXN851990:RXN851995 SHJ851990:SHJ851995 SRF851990:SRF851995 TBB851990:TBB851995 TKX851990:TKX851995 TUT851990:TUT851995 UEP851990:UEP851995 UOL851990:UOL851995 UYH851990:UYH851995 VID851990:VID851995 VRZ851990:VRZ851995 WBV851990:WBV851995 WLR851990:WLR851995 WVN851990:WVN851995 F917526:F917531 JB917526:JB917531 SX917526:SX917531 ACT917526:ACT917531 AMP917526:AMP917531 AWL917526:AWL917531 BGH917526:BGH917531 BQD917526:BQD917531 BZZ917526:BZZ917531 CJV917526:CJV917531 CTR917526:CTR917531 DDN917526:DDN917531 DNJ917526:DNJ917531 DXF917526:DXF917531 EHB917526:EHB917531 EQX917526:EQX917531 FAT917526:FAT917531 FKP917526:FKP917531 FUL917526:FUL917531 GEH917526:GEH917531 GOD917526:GOD917531 GXZ917526:GXZ917531 HHV917526:HHV917531 HRR917526:HRR917531 IBN917526:IBN917531 ILJ917526:ILJ917531 IVF917526:IVF917531 JFB917526:JFB917531 JOX917526:JOX917531 JYT917526:JYT917531 KIP917526:KIP917531 KSL917526:KSL917531 LCH917526:LCH917531 LMD917526:LMD917531 LVZ917526:LVZ917531 MFV917526:MFV917531 MPR917526:MPR917531 MZN917526:MZN917531 NJJ917526:NJJ917531 NTF917526:NTF917531 ODB917526:ODB917531 OMX917526:OMX917531 OWT917526:OWT917531 PGP917526:PGP917531 PQL917526:PQL917531 QAH917526:QAH917531 QKD917526:QKD917531 QTZ917526:QTZ917531 RDV917526:RDV917531 RNR917526:RNR917531 RXN917526:RXN917531 SHJ917526:SHJ917531 SRF917526:SRF917531 TBB917526:TBB917531 TKX917526:TKX917531 TUT917526:TUT917531 UEP917526:UEP917531 UOL917526:UOL917531 UYH917526:UYH917531 VID917526:VID917531 VRZ917526:VRZ917531 WBV917526:WBV917531 WLR917526:WLR917531 WVN917526:WVN917531 F983062:F983067 JB983062:JB983067 SX983062:SX983067 ACT983062:ACT983067 AMP983062:AMP983067 AWL983062:AWL983067 BGH983062:BGH983067 BQD983062:BQD983067 BZZ983062:BZZ983067 CJV983062:CJV983067 CTR983062:CTR983067 DDN983062:DDN983067 DNJ983062:DNJ983067 DXF983062:DXF983067 EHB983062:EHB983067 EQX983062:EQX983067 FAT983062:FAT983067 FKP983062:FKP983067 FUL983062:FUL983067 GEH983062:GEH983067 GOD983062:GOD983067 GXZ983062:GXZ983067 HHV983062:HHV983067 HRR983062:HRR983067 IBN983062:IBN983067 ILJ983062:ILJ983067 IVF983062:IVF983067 JFB983062:JFB983067 JOX983062:JOX983067 JYT983062:JYT983067 KIP983062:KIP983067 KSL983062:KSL983067 LCH983062:LCH983067 LMD983062:LMD983067 LVZ983062:LVZ983067 MFV983062:MFV983067 MPR983062:MPR983067 MZN983062:MZN983067 NJJ983062:NJJ983067 NTF983062:NTF983067 ODB983062:ODB983067 OMX983062:OMX983067 OWT983062:OWT983067 PGP983062:PGP983067 PQL983062:PQL983067 QAH983062:QAH983067 QKD983062:QKD983067 QTZ983062:QTZ983067 RDV983062:RDV983067 RNR983062:RNR983067 RXN983062:RXN983067 SHJ983062:SHJ983067 SRF983062:SRF983067 TBB983062:TBB983067 TKX983062:TKX983067 TUT983062:TUT983067 UEP983062:UEP983067 UOL983062:UOL983067 UYH983062:UYH983067 VID983062:VID983067 VRZ983062:VRZ983067 WBV983062:WBV983067 WLR983062:WLR983067 WVN983062:WVN983067 F29:F41 JB29:JB41 SX29:SX41 ACT29:ACT41 AMP29:AMP41 AWL29:AWL41 BGH29:BGH41 BQD29:BQD41 BZZ29:BZZ41 CJV29:CJV41 CTR29:CTR41 DDN29:DDN41 DNJ29:DNJ41 DXF29:DXF41 EHB29:EHB41 EQX29:EQX41 FAT29:FAT41 FKP29:FKP41 FUL29:FUL41 GEH29:GEH41 GOD29:GOD41 GXZ29:GXZ41 HHV29:HHV41 HRR29:HRR41 IBN29:IBN41 ILJ29:ILJ41 IVF29:IVF41 JFB29:JFB41 JOX29:JOX41 JYT29:JYT41 KIP29:KIP41 KSL29:KSL41 LCH29:LCH41 LMD29:LMD41 LVZ29:LVZ41 MFV29:MFV41 MPR29:MPR41 MZN29:MZN41 NJJ29:NJJ41 NTF29:NTF41 ODB29:ODB41 OMX29:OMX41 OWT29:OWT41 PGP29:PGP41 PQL29:PQL41 QAH29:QAH41 QKD29:QKD41 QTZ29:QTZ41 RDV29:RDV41 RNR29:RNR41 RXN29:RXN41 SHJ29:SHJ41 SRF29:SRF41 TBB29:TBB41 TKX29:TKX41 TUT29:TUT41 UEP29:UEP41 UOL29:UOL41 UYH29:UYH41 VID29:VID41 VRZ29:VRZ41 WBV29:WBV41 WLR29:WLR41 WVN29:WVN41 F65565:F65577 JB65565:JB65577 SX65565:SX65577 ACT65565:ACT65577 AMP65565:AMP65577 AWL65565:AWL65577 BGH65565:BGH65577 BQD65565:BQD65577 BZZ65565:BZZ65577 CJV65565:CJV65577 CTR65565:CTR65577 DDN65565:DDN65577 DNJ65565:DNJ65577 DXF65565:DXF65577 EHB65565:EHB65577 EQX65565:EQX65577 FAT65565:FAT65577 FKP65565:FKP65577 FUL65565:FUL65577 GEH65565:GEH65577 GOD65565:GOD65577 GXZ65565:GXZ65577 HHV65565:HHV65577 HRR65565:HRR65577 IBN65565:IBN65577 ILJ65565:ILJ65577 IVF65565:IVF65577 JFB65565:JFB65577 JOX65565:JOX65577 JYT65565:JYT65577 KIP65565:KIP65577 KSL65565:KSL65577 LCH65565:LCH65577 LMD65565:LMD65577 LVZ65565:LVZ65577 MFV65565:MFV65577 MPR65565:MPR65577 MZN65565:MZN65577 NJJ65565:NJJ65577 NTF65565:NTF65577 ODB65565:ODB65577 OMX65565:OMX65577 OWT65565:OWT65577 PGP65565:PGP65577 PQL65565:PQL65577 QAH65565:QAH65577 QKD65565:QKD65577 QTZ65565:QTZ65577 RDV65565:RDV65577 RNR65565:RNR65577 RXN65565:RXN65577 SHJ65565:SHJ65577 SRF65565:SRF65577 TBB65565:TBB65577 TKX65565:TKX65577 TUT65565:TUT65577 UEP65565:UEP65577 UOL65565:UOL65577 UYH65565:UYH65577 VID65565:VID65577 VRZ65565:VRZ65577 WBV65565:WBV65577 WLR65565:WLR65577 WVN65565:WVN65577 F131101:F131113 JB131101:JB131113 SX131101:SX131113 ACT131101:ACT131113 AMP131101:AMP131113 AWL131101:AWL131113 BGH131101:BGH131113 BQD131101:BQD131113 BZZ131101:BZZ131113 CJV131101:CJV131113 CTR131101:CTR131113 DDN131101:DDN131113 DNJ131101:DNJ131113 DXF131101:DXF131113 EHB131101:EHB131113 EQX131101:EQX131113 FAT131101:FAT131113 FKP131101:FKP131113 FUL131101:FUL131113 GEH131101:GEH131113 GOD131101:GOD131113 GXZ131101:GXZ131113 HHV131101:HHV131113 HRR131101:HRR131113 IBN131101:IBN131113 ILJ131101:ILJ131113 IVF131101:IVF131113 JFB131101:JFB131113 JOX131101:JOX131113 JYT131101:JYT131113 KIP131101:KIP131113 KSL131101:KSL131113 LCH131101:LCH131113 LMD131101:LMD131113 LVZ131101:LVZ131113 MFV131101:MFV131113 MPR131101:MPR131113 MZN131101:MZN131113 NJJ131101:NJJ131113 NTF131101:NTF131113 ODB131101:ODB131113 OMX131101:OMX131113 OWT131101:OWT131113 PGP131101:PGP131113 PQL131101:PQL131113 QAH131101:QAH131113 QKD131101:QKD131113 QTZ131101:QTZ131113 RDV131101:RDV131113 RNR131101:RNR131113 RXN131101:RXN131113 SHJ131101:SHJ131113 SRF131101:SRF131113 TBB131101:TBB131113 TKX131101:TKX131113 TUT131101:TUT131113 UEP131101:UEP131113 UOL131101:UOL131113 UYH131101:UYH131113 VID131101:VID131113 VRZ131101:VRZ131113 WBV131101:WBV131113 WLR131101:WLR131113 WVN131101:WVN131113 F196637:F196649 JB196637:JB196649 SX196637:SX196649 ACT196637:ACT196649 AMP196637:AMP196649 AWL196637:AWL196649 BGH196637:BGH196649 BQD196637:BQD196649 BZZ196637:BZZ196649 CJV196637:CJV196649 CTR196637:CTR196649 DDN196637:DDN196649 DNJ196637:DNJ196649 DXF196637:DXF196649 EHB196637:EHB196649 EQX196637:EQX196649 FAT196637:FAT196649 FKP196637:FKP196649 FUL196637:FUL196649 GEH196637:GEH196649 GOD196637:GOD196649 GXZ196637:GXZ196649 HHV196637:HHV196649 HRR196637:HRR196649 IBN196637:IBN196649 ILJ196637:ILJ196649 IVF196637:IVF196649 JFB196637:JFB196649 JOX196637:JOX196649 JYT196637:JYT196649 KIP196637:KIP196649 KSL196637:KSL196649 LCH196637:LCH196649 LMD196637:LMD196649 LVZ196637:LVZ196649 MFV196637:MFV196649 MPR196637:MPR196649 MZN196637:MZN196649 NJJ196637:NJJ196649 NTF196637:NTF196649 ODB196637:ODB196649 OMX196637:OMX196649 OWT196637:OWT196649 PGP196637:PGP196649 PQL196637:PQL196649 QAH196637:QAH196649 QKD196637:QKD196649 QTZ196637:QTZ196649 RDV196637:RDV196649 RNR196637:RNR196649 RXN196637:RXN196649 SHJ196637:SHJ196649 SRF196637:SRF196649 TBB196637:TBB196649 TKX196637:TKX196649 TUT196637:TUT196649 UEP196637:UEP196649 UOL196637:UOL196649 UYH196637:UYH196649 VID196637:VID196649 VRZ196637:VRZ196649 WBV196637:WBV196649 WLR196637:WLR196649 WVN196637:WVN196649 F262173:F262185 JB262173:JB262185 SX262173:SX262185 ACT262173:ACT262185 AMP262173:AMP262185 AWL262173:AWL262185 BGH262173:BGH262185 BQD262173:BQD262185 BZZ262173:BZZ262185 CJV262173:CJV262185 CTR262173:CTR262185 DDN262173:DDN262185 DNJ262173:DNJ262185 DXF262173:DXF262185 EHB262173:EHB262185 EQX262173:EQX262185 FAT262173:FAT262185 FKP262173:FKP262185 FUL262173:FUL262185 GEH262173:GEH262185 GOD262173:GOD262185 GXZ262173:GXZ262185 HHV262173:HHV262185 HRR262173:HRR262185 IBN262173:IBN262185 ILJ262173:ILJ262185 IVF262173:IVF262185 JFB262173:JFB262185 JOX262173:JOX262185 JYT262173:JYT262185 KIP262173:KIP262185 KSL262173:KSL262185 LCH262173:LCH262185 LMD262173:LMD262185 LVZ262173:LVZ262185 MFV262173:MFV262185 MPR262173:MPR262185 MZN262173:MZN262185 NJJ262173:NJJ262185 NTF262173:NTF262185 ODB262173:ODB262185 OMX262173:OMX262185 OWT262173:OWT262185 PGP262173:PGP262185 PQL262173:PQL262185 QAH262173:QAH262185 QKD262173:QKD262185 QTZ262173:QTZ262185 RDV262173:RDV262185 RNR262173:RNR262185 RXN262173:RXN262185 SHJ262173:SHJ262185 SRF262173:SRF262185 TBB262173:TBB262185 TKX262173:TKX262185 TUT262173:TUT262185 UEP262173:UEP262185 UOL262173:UOL262185 UYH262173:UYH262185 VID262173:VID262185 VRZ262173:VRZ262185 WBV262173:WBV262185 WLR262173:WLR262185 WVN262173:WVN262185 F327709:F327721 JB327709:JB327721 SX327709:SX327721 ACT327709:ACT327721 AMP327709:AMP327721 AWL327709:AWL327721 BGH327709:BGH327721 BQD327709:BQD327721 BZZ327709:BZZ327721 CJV327709:CJV327721 CTR327709:CTR327721 DDN327709:DDN327721 DNJ327709:DNJ327721 DXF327709:DXF327721 EHB327709:EHB327721 EQX327709:EQX327721 FAT327709:FAT327721 FKP327709:FKP327721 FUL327709:FUL327721 GEH327709:GEH327721 GOD327709:GOD327721 GXZ327709:GXZ327721 HHV327709:HHV327721 HRR327709:HRR327721 IBN327709:IBN327721 ILJ327709:ILJ327721 IVF327709:IVF327721 JFB327709:JFB327721 JOX327709:JOX327721 JYT327709:JYT327721 KIP327709:KIP327721 KSL327709:KSL327721 LCH327709:LCH327721 LMD327709:LMD327721 LVZ327709:LVZ327721 MFV327709:MFV327721 MPR327709:MPR327721 MZN327709:MZN327721 NJJ327709:NJJ327721 NTF327709:NTF327721 ODB327709:ODB327721 OMX327709:OMX327721 OWT327709:OWT327721 PGP327709:PGP327721 PQL327709:PQL327721 QAH327709:QAH327721 QKD327709:QKD327721 QTZ327709:QTZ327721 RDV327709:RDV327721 RNR327709:RNR327721 RXN327709:RXN327721 SHJ327709:SHJ327721 SRF327709:SRF327721 TBB327709:TBB327721 TKX327709:TKX327721 TUT327709:TUT327721 UEP327709:UEP327721 UOL327709:UOL327721 UYH327709:UYH327721 VID327709:VID327721 VRZ327709:VRZ327721 WBV327709:WBV327721 WLR327709:WLR327721 WVN327709:WVN327721 F393245:F393257 JB393245:JB393257 SX393245:SX393257 ACT393245:ACT393257 AMP393245:AMP393257 AWL393245:AWL393257 BGH393245:BGH393257 BQD393245:BQD393257 BZZ393245:BZZ393257 CJV393245:CJV393257 CTR393245:CTR393257 DDN393245:DDN393257 DNJ393245:DNJ393257 DXF393245:DXF393257 EHB393245:EHB393257 EQX393245:EQX393257 FAT393245:FAT393257 FKP393245:FKP393257 FUL393245:FUL393257 GEH393245:GEH393257 GOD393245:GOD393257 GXZ393245:GXZ393257 HHV393245:HHV393257 HRR393245:HRR393257 IBN393245:IBN393257 ILJ393245:ILJ393257 IVF393245:IVF393257 JFB393245:JFB393257 JOX393245:JOX393257 JYT393245:JYT393257 KIP393245:KIP393257 KSL393245:KSL393257 LCH393245:LCH393257 LMD393245:LMD393257 LVZ393245:LVZ393257 MFV393245:MFV393257 MPR393245:MPR393257 MZN393245:MZN393257 NJJ393245:NJJ393257 NTF393245:NTF393257 ODB393245:ODB393257 OMX393245:OMX393257 OWT393245:OWT393257 PGP393245:PGP393257 PQL393245:PQL393257 QAH393245:QAH393257 QKD393245:QKD393257 QTZ393245:QTZ393257 RDV393245:RDV393257 RNR393245:RNR393257 RXN393245:RXN393257 SHJ393245:SHJ393257 SRF393245:SRF393257 TBB393245:TBB393257 TKX393245:TKX393257 TUT393245:TUT393257 UEP393245:UEP393257 UOL393245:UOL393257 UYH393245:UYH393257 VID393245:VID393257 VRZ393245:VRZ393257 WBV393245:WBV393257 WLR393245:WLR393257 WVN393245:WVN393257 F458781:F458793 JB458781:JB458793 SX458781:SX458793 ACT458781:ACT458793 AMP458781:AMP458793 AWL458781:AWL458793 BGH458781:BGH458793 BQD458781:BQD458793 BZZ458781:BZZ458793 CJV458781:CJV458793 CTR458781:CTR458793 DDN458781:DDN458793 DNJ458781:DNJ458793 DXF458781:DXF458793 EHB458781:EHB458793 EQX458781:EQX458793 FAT458781:FAT458793 FKP458781:FKP458793 FUL458781:FUL458793 GEH458781:GEH458793 GOD458781:GOD458793 GXZ458781:GXZ458793 HHV458781:HHV458793 HRR458781:HRR458793 IBN458781:IBN458793 ILJ458781:ILJ458793 IVF458781:IVF458793 JFB458781:JFB458793 JOX458781:JOX458793 JYT458781:JYT458793 KIP458781:KIP458793 KSL458781:KSL458793 LCH458781:LCH458793 LMD458781:LMD458793 LVZ458781:LVZ458793 MFV458781:MFV458793 MPR458781:MPR458793 MZN458781:MZN458793 NJJ458781:NJJ458793 NTF458781:NTF458793 ODB458781:ODB458793 OMX458781:OMX458793 OWT458781:OWT458793 PGP458781:PGP458793 PQL458781:PQL458793 QAH458781:QAH458793 QKD458781:QKD458793 QTZ458781:QTZ458793 RDV458781:RDV458793 RNR458781:RNR458793 RXN458781:RXN458793 SHJ458781:SHJ458793 SRF458781:SRF458793 TBB458781:TBB458793 TKX458781:TKX458793 TUT458781:TUT458793 UEP458781:UEP458793 UOL458781:UOL458793 UYH458781:UYH458793 VID458781:VID458793 VRZ458781:VRZ458793 WBV458781:WBV458793 WLR458781:WLR458793 WVN458781:WVN458793 F524317:F524329 JB524317:JB524329 SX524317:SX524329 ACT524317:ACT524329 AMP524317:AMP524329 AWL524317:AWL524329 BGH524317:BGH524329 BQD524317:BQD524329 BZZ524317:BZZ524329 CJV524317:CJV524329 CTR524317:CTR524329 DDN524317:DDN524329 DNJ524317:DNJ524329 DXF524317:DXF524329 EHB524317:EHB524329 EQX524317:EQX524329 FAT524317:FAT524329 FKP524317:FKP524329 FUL524317:FUL524329 GEH524317:GEH524329 GOD524317:GOD524329 GXZ524317:GXZ524329 HHV524317:HHV524329 HRR524317:HRR524329 IBN524317:IBN524329 ILJ524317:ILJ524329 IVF524317:IVF524329 JFB524317:JFB524329 JOX524317:JOX524329 JYT524317:JYT524329 KIP524317:KIP524329 KSL524317:KSL524329 LCH524317:LCH524329 LMD524317:LMD524329 LVZ524317:LVZ524329 MFV524317:MFV524329 MPR524317:MPR524329 MZN524317:MZN524329 NJJ524317:NJJ524329 NTF524317:NTF524329 ODB524317:ODB524329 OMX524317:OMX524329 OWT524317:OWT524329 PGP524317:PGP524329 PQL524317:PQL524329 QAH524317:QAH524329 QKD524317:QKD524329 QTZ524317:QTZ524329 RDV524317:RDV524329 RNR524317:RNR524329 RXN524317:RXN524329 SHJ524317:SHJ524329 SRF524317:SRF524329 TBB524317:TBB524329 TKX524317:TKX524329 TUT524317:TUT524329 UEP524317:UEP524329 UOL524317:UOL524329 UYH524317:UYH524329 VID524317:VID524329 VRZ524317:VRZ524329 WBV524317:WBV524329 WLR524317:WLR524329 WVN524317:WVN524329 F589853:F589865 JB589853:JB589865 SX589853:SX589865 ACT589853:ACT589865 AMP589853:AMP589865 AWL589853:AWL589865 BGH589853:BGH589865 BQD589853:BQD589865 BZZ589853:BZZ589865 CJV589853:CJV589865 CTR589853:CTR589865 DDN589853:DDN589865 DNJ589853:DNJ589865 DXF589853:DXF589865 EHB589853:EHB589865 EQX589853:EQX589865 FAT589853:FAT589865 FKP589853:FKP589865 FUL589853:FUL589865 GEH589853:GEH589865 GOD589853:GOD589865 GXZ589853:GXZ589865 HHV589853:HHV589865 HRR589853:HRR589865 IBN589853:IBN589865 ILJ589853:ILJ589865 IVF589853:IVF589865 JFB589853:JFB589865 JOX589853:JOX589865 JYT589853:JYT589865 KIP589853:KIP589865 KSL589853:KSL589865 LCH589853:LCH589865 LMD589853:LMD589865 LVZ589853:LVZ589865 MFV589853:MFV589865 MPR589853:MPR589865 MZN589853:MZN589865 NJJ589853:NJJ589865 NTF589853:NTF589865 ODB589853:ODB589865 OMX589853:OMX589865 OWT589853:OWT589865 PGP589853:PGP589865 PQL589853:PQL589865 QAH589853:QAH589865 QKD589853:QKD589865 QTZ589853:QTZ589865 RDV589853:RDV589865 RNR589853:RNR589865 RXN589853:RXN589865 SHJ589853:SHJ589865 SRF589853:SRF589865 TBB589853:TBB589865 TKX589853:TKX589865 TUT589853:TUT589865 UEP589853:UEP589865 UOL589853:UOL589865 UYH589853:UYH589865 VID589853:VID589865 VRZ589853:VRZ589865 WBV589853:WBV589865 WLR589853:WLR589865 WVN589853:WVN589865 F655389:F655401 JB655389:JB655401 SX655389:SX655401 ACT655389:ACT655401 AMP655389:AMP655401 AWL655389:AWL655401 BGH655389:BGH655401 BQD655389:BQD655401 BZZ655389:BZZ655401 CJV655389:CJV655401 CTR655389:CTR655401 DDN655389:DDN655401 DNJ655389:DNJ655401 DXF655389:DXF655401 EHB655389:EHB655401 EQX655389:EQX655401 FAT655389:FAT655401 FKP655389:FKP655401 FUL655389:FUL655401 GEH655389:GEH655401 GOD655389:GOD655401 GXZ655389:GXZ655401 HHV655389:HHV655401 HRR655389:HRR655401 IBN655389:IBN655401 ILJ655389:ILJ655401 IVF655389:IVF655401 JFB655389:JFB655401 JOX655389:JOX655401 JYT655389:JYT655401 KIP655389:KIP655401 KSL655389:KSL655401 LCH655389:LCH655401 LMD655389:LMD655401 LVZ655389:LVZ655401 MFV655389:MFV655401 MPR655389:MPR655401 MZN655389:MZN655401 NJJ655389:NJJ655401 NTF655389:NTF655401 ODB655389:ODB655401 OMX655389:OMX655401 OWT655389:OWT655401 PGP655389:PGP655401 PQL655389:PQL655401 QAH655389:QAH655401 QKD655389:QKD655401 QTZ655389:QTZ655401 RDV655389:RDV655401 RNR655389:RNR655401 RXN655389:RXN655401 SHJ655389:SHJ655401 SRF655389:SRF655401 TBB655389:TBB655401 TKX655389:TKX655401 TUT655389:TUT655401 UEP655389:UEP655401 UOL655389:UOL655401 UYH655389:UYH655401 VID655389:VID655401 VRZ655389:VRZ655401 WBV655389:WBV655401 WLR655389:WLR655401 WVN655389:WVN655401 F720925:F720937 JB720925:JB720937 SX720925:SX720937 ACT720925:ACT720937 AMP720925:AMP720937 AWL720925:AWL720937 BGH720925:BGH720937 BQD720925:BQD720937 BZZ720925:BZZ720937 CJV720925:CJV720937 CTR720925:CTR720937 DDN720925:DDN720937 DNJ720925:DNJ720937 DXF720925:DXF720937 EHB720925:EHB720937 EQX720925:EQX720937 FAT720925:FAT720937 FKP720925:FKP720937 FUL720925:FUL720937 GEH720925:GEH720937 GOD720925:GOD720937 GXZ720925:GXZ720937 HHV720925:HHV720937 HRR720925:HRR720937 IBN720925:IBN720937 ILJ720925:ILJ720937 IVF720925:IVF720937 JFB720925:JFB720937 JOX720925:JOX720937 JYT720925:JYT720937 KIP720925:KIP720937 KSL720925:KSL720937 LCH720925:LCH720937 LMD720925:LMD720937 LVZ720925:LVZ720937 MFV720925:MFV720937 MPR720925:MPR720937 MZN720925:MZN720937 NJJ720925:NJJ720937 NTF720925:NTF720937 ODB720925:ODB720937 OMX720925:OMX720937 OWT720925:OWT720937 PGP720925:PGP720937 PQL720925:PQL720937 QAH720925:QAH720937 QKD720925:QKD720937 QTZ720925:QTZ720937 RDV720925:RDV720937 RNR720925:RNR720937 RXN720925:RXN720937 SHJ720925:SHJ720937 SRF720925:SRF720937 TBB720925:TBB720937 TKX720925:TKX720937 TUT720925:TUT720937 UEP720925:UEP720937 UOL720925:UOL720937 UYH720925:UYH720937 VID720925:VID720937 VRZ720925:VRZ720937 WBV720925:WBV720937 WLR720925:WLR720937 WVN720925:WVN720937 F786461:F786473 JB786461:JB786473 SX786461:SX786473 ACT786461:ACT786473 AMP786461:AMP786473 AWL786461:AWL786473 BGH786461:BGH786473 BQD786461:BQD786473 BZZ786461:BZZ786473 CJV786461:CJV786473 CTR786461:CTR786473 DDN786461:DDN786473 DNJ786461:DNJ786473 DXF786461:DXF786473 EHB786461:EHB786473 EQX786461:EQX786473 FAT786461:FAT786473 FKP786461:FKP786473 FUL786461:FUL786473 GEH786461:GEH786473 GOD786461:GOD786473 GXZ786461:GXZ786473 HHV786461:HHV786473 HRR786461:HRR786473 IBN786461:IBN786473 ILJ786461:ILJ786473 IVF786461:IVF786473 JFB786461:JFB786473 JOX786461:JOX786473 JYT786461:JYT786473 KIP786461:KIP786473 KSL786461:KSL786473 LCH786461:LCH786473 LMD786461:LMD786473 LVZ786461:LVZ786473 MFV786461:MFV786473 MPR786461:MPR786473 MZN786461:MZN786473 NJJ786461:NJJ786473 NTF786461:NTF786473 ODB786461:ODB786473 OMX786461:OMX786473 OWT786461:OWT786473 PGP786461:PGP786473 PQL786461:PQL786473 QAH786461:QAH786473 QKD786461:QKD786473 QTZ786461:QTZ786473 RDV786461:RDV786473 RNR786461:RNR786473 RXN786461:RXN786473 SHJ786461:SHJ786473 SRF786461:SRF786473 TBB786461:TBB786473 TKX786461:TKX786473 TUT786461:TUT786473 UEP786461:UEP786473 UOL786461:UOL786473 UYH786461:UYH786473 VID786461:VID786473 VRZ786461:VRZ786473 WBV786461:WBV786473 WLR786461:WLR786473 WVN786461:WVN786473 F851997:F852009 JB851997:JB852009 SX851997:SX852009 ACT851997:ACT852009 AMP851997:AMP852009 AWL851997:AWL852009 BGH851997:BGH852009 BQD851997:BQD852009 BZZ851997:BZZ852009 CJV851997:CJV852009 CTR851997:CTR852009 DDN851997:DDN852009 DNJ851997:DNJ852009 DXF851997:DXF852009 EHB851997:EHB852009 EQX851997:EQX852009 FAT851997:FAT852009 FKP851997:FKP852009 FUL851997:FUL852009 GEH851997:GEH852009 GOD851997:GOD852009 GXZ851997:GXZ852009 HHV851997:HHV852009 HRR851997:HRR852009 IBN851997:IBN852009 ILJ851997:ILJ852009 IVF851997:IVF852009 JFB851997:JFB852009 JOX851997:JOX852009 JYT851997:JYT852009 KIP851997:KIP852009 KSL851997:KSL852009 LCH851997:LCH852009 LMD851997:LMD852009 LVZ851997:LVZ852009 MFV851997:MFV852009 MPR851997:MPR852009 MZN851997:MZN852009 NJJ851997:NJJ852009 NTF851997:NTF852009 ODB851997:ODB852009 OMX851997:OMX852009 OWT851997:OWT852009 PGP851997:PGP852009 PQL851997:PQL852009 QAH851997:QAH852009 QKD851997:QKD852009 QTZ851997:QTZ852009 RDV851997:RDV852009 RNR851997:RNR852009 RXN851997:RXN852009 SHJ851997:SHJ852009 SRF851997:SRF852009 TBB851997:TBB852009 TKX851997:TKX852009 TUT851997:TUT852009 UEP851997:UEP852009 UOL851997:UOL852009 UYH851997:UYH852009 VID851997:VID852009 VRZ851997:VRZ852009 WBV851997:WBV852009 WLR851997:WLR852009 WVN851997:WVN852009 F917533:F917545 JB917533:JB917545 SX917533:SX917545 ACT917533:ACT917545 AMP917533:AMP917545 AWL917533:AWL917545 BGH917533:BGH917545 BQD917533:BQD917545 BZZ917533:BZZ917545 CJV917533:CJV917545 CTR917533:CTR917545 DDN917533:DDN917545 DNJ917533:DNJ917545 DXF917533:DXF917545 EHB917533:EHB917545 EQX917533:EQX917545 FAT917533:FAT917545 FKP917533:FKP917545 FUL917533:FUL917545 GEH917533:GEH917545 GOD917533:GOD917545 GXZ917533:GXZ917545 HHV917533:HHV917545 HRR917533:HRR917545 IBN917533:IBN917545 ILJ917533:ILJ917545 IVF917533:IVF917545 JFB917533:JFB917545 JOX917533:JOX917545 JYT917533:JYT917545 KIP917533:KIP917545 KSL917533:KSL917545 LCH917533:LCH917545 LMD917533:LMD917545 LVZ917533:LVZ917545 MFV917533:MFV917545 MPR917533:MPR917545 MZN917533:MZN917545 NJJ917533:NJJ917545 NTF917533:NTF917545 ODB917533:ODB917545 OMX917533:OMX917545 OWT917533:OWT917545 PGP917533:PGP917545 PQL917533:PQL917545 QAH917533:QAH917545 QKD917533:QKD917545 QTZ917533:QTZ917545 RDV917533:RDV917545 RNR917533:RNR917545 RXN917533:RXN917545 SHJ917533:SHJ917545 SRF917533:SRF917545 TBB917533:TBB917545 TKX917533:TKX917545 TUT917533:TUT917545 UEP917533:UEP917545 UOL917533:UOL917545 UYH917533:UYH917545 VID917533:VID917545 VRZ917533:VRZ917545 WBV917533:WBV917545 WLR917533:WLR917545 WVN917533:WVN917545 F983069:F983081 JB983069:JB983081 SX983069:SX983081 ACT983069:ACT983081 AMP983069:AMP983081 AWL983069:AWL983081 BGH983069:BGH983081 BQD983069:BQD983081 BZZ983069:BZZ983081 CJV983069:CJV983081 CTR983069:CTR983081 DDN983069:DDN983081 DNJ983069:DNJ983081 DXF983069:DXF983081 EHB983069:EHB983081 EQX983069:EQX983081 FAT983069:FAT983081 FKP983069:FKP983081 FUL983069:FUL983081 GEH983069:GEH983081 GOD983069:GOD983081 GXZ983069:GXZ983081 HHV983069:HHV983081 HRR983069:HRR983081 IBN983069:IBN983081 ILJ983069:ILJ983081 IVF983069:IVF983081 JFB983069:JFB983081 JOX983069:JOX983081 JYT983069:JYT983081 KIP983069:KIP983081 KSL983069:KSL983081 LCH983069:LCH983081 LMD983069:LMD983081 LVZ983069:LVZ983081 MFV983069:MFV983081 MPR983069:MPR983081 MZN983069:MZN983081 NJJ983069:NJJ983081 NTF983069:NTF983081 ODB983069:ODB983081 OMX983069:OMX983081 OWT983069:OWT983081 PGP983069:PGP983081 PQL983069:PQL983081 QAH983069:QAH983081 QKD983069:QKD983081 QTZ983069:QTZ983081 RDV983069:RDV983081 RNR983069:RNR983081 RXN983069:RXN983081 SHJ983069:SHJ983081 SRF983069:SRF983081 TBB983069:TBB983081 TKX983069:TKX983081 TUT983069:TUT983081 UEP983069:UEP983081 UOL983069:UOL983081 UYH983069:UYH983081 VID983069:VID983081 VRZ983069:VRZ983081 WBV983069:WBV983081 WLR983069:WLR983081 WVN983069:WVN983081 F43:F44 JB43:JB44 SX43:SX44 ACT43:ACT44 AMP43:AMP44 AWL43:AWL44 BGH43:BGH44 BQD43:BQD44 BZZ43:BZZ44 CJV43:CJV44 CTR43:CTR44 DDN43:DDN44 DNJ43:DNJ44 DXF43:DXF44 EHB43:EHB44 EQX43:EQX44 FAT43:FAT44 FKP43:FKP44 FUL43:FUL44 GEH43:GEH44 GOD43:GOD44 GXZ43:GXZ44 HHV43:HHV44 HRR43:HRR44 IBN43:IBN44 ILJ43:ILJ44 IVF43:IVF44 JFB43:JFB44 JOX43:JOX44 JYT43:JYT44 KIP43:KIP44 KSL43:KSL44 LCH43:LCH44 LMD43:LMD44 LVZ43:LVZ44 MFV43:MFV44 MPR43:MPR44 MZN43:MZN44 NJJ43:NJJ44 NTF43:NTF44 ODB43:ODB44 OMX43:OMX44 OWT43:OWT44 PGP43:PGP44 PQL43:PQL44 QAH43:QAH44 QKD43:QKD44 QTZ43:QTZ44 RDV43:RDV44 RNR43:RNR44 RXN43:RXN44 SHJ43:SHJ44 SRF43:SRF44 TBB43:TBB44 TKX43:TKX44 TUT43:TUT44 UEP43:UEP44 UOL43:UOL44 UYH43:UYH44 VID43:VID44 VRZ43:VRZ44 WBV43:WBV44 WLR43:WLR44 WVN43:WVN44 F65579:F65580 JB65579:JB65580 SX65579:SX65580 ACT65579:ACT65580 AMP65579:AMP65580 AWL65579:AWL65580 BGH65579:BGH65580 BQD65579:BQD65580 BZZ65579:BZZ65580 CJV65579:CJV65580 CTR65579:CTR65580 DDN65579:DDN65580 DNJ65579:DNJ65580 DXF65579:DXF65580 EHB65579:EHB65580 EQX65579:EQX65580 FAT65579:FAT65580 FKP65579:FKP65580 FUL65579:FUL65580 GEH65579:GEH65580 GOD65579:GOD65580 GXZ65579:GXZ65580 HHV65579:HHV65580 HRR65579:HRR65580 IBN65579:IBN65580 ILJ65579:ILJ65580 IVF65579:IVF65580 JFB65579:JFB65580 JOX65579:JOX65580 JYT65579:JYT65580 KIP65579:KIP65580 KSL65579:KSL65580 LCH65579:LCH65580 LMD65579:LMD65580 LVZ65579:LVZ65580 MFV65579:MFV65580 MPR65579:MPR65580 MZN65579:MZN65580 NJJ65579:NJJ65580 NTF65579:NTF65580 ODB65579:ODB65580 OMX65579:OMX65580 OWT65579:OWT65580 PGP65579:PGP65580 PQL65579:PQL65580 QAH65579:QAH65580 QKD65579:QKD65580 QTZ65579:QTZ65580 RDV65579:RDV65580 RNR65579:RNR65580 RXN65579:RXN65580 SHJ65579:SHJ65580 SRF65579:SRF65580 TBB65579:TBB65580 TKX65579:TKX65580 TUT65579:TUT65580 UEP65579:UEP65580 UOL65579:UOL65580 UYH65579:UYH65580 VID65579:VID65580 VRZ65579:VRZ65580 WBV65579:WBV65580 WLR65579:WLR65580 WVN65579:WVN65580 F131115:F131116 JB131115:JB131116 SX131115:SX131116 ACT131115:ACT131116 AMP131115:AMP131116 AWL131115:AWL131116 BGH131115:BGH131116 BQD131115:BQD131116 BZZ131115:BZZ131116 CJV131115:CJV131116 CTR131115:CTR131116 DDN131115:DDN131116 DNJ131115:DNJ131116 DXF131115:DXF131116 EHB131115:EHB131116 EQX131115:EQX131116 FAT131115:FAT131116 FKP131115:FKP131116 FUL131115:FUL131116 GEH131115:GEH131116 GOD131115:GOD131116 GXZ131115:GXZ131116 HHV131115:HHV131116 HRR131115:HRR131116 IBN131115:IBN131116 ILJ131115:ILJ131116 IVF131115:IVF131116 JFB131115:JFB131116 JOX131115:JOX131116 JYT131115:JYT131116 KIP131115:KIP131116 KSL131115:KSL131116 LCH131115:LCH131116 LMD131115:LMD131116 LVZ131115:LVZ131116 MFV131115:MFV131116 MPR131115:MPR131116 MZN131115:MZN131116 NJJ131115:NJJ131116 NTF131115:NTF131116 ODB131115:ODB131116 OMX131115:OMX131116 OWT131115:OWT131116 PGP131115:PGP131116 PQL131115:PQL131116 QAH131115:QAH131116 QKD131115:QKD131116 QTZ131115:QTZ131116 RDV131115:RDV131116 RNR131115:RNR131116 RXN131115:RXN131116 SHJ131115:SHJ131116 SRF131115:SRF131116 TBB131115:TBB131116 TKX131115:TKX131116 TUT131115:TUT131116 UEP131115:UEP131116 UOL131115:UOL131116 UYH131115:UYH131116 VID131115:VID131116 VRZ131115:VRZ131116 WBV131115:WBV131116 WLR131115:WLR131116 WVN131115:WVN131116 F196651:F196652 JB196651:JB196652 SX196651:SX196652 ACT196651:ACT196652 AMP196651:AMP196652 AWL196651:AWL196652 BGH196651:BGH196652 BQD196651:BQD196652 BZZ196651:BZZ196652 CJV196651:CJV196652 CTR196651:CTR196652 DDN196651:DDN196652 DNJ196651:DNJ196652 DXF196651:DXF196652 EHB196651:EHB196652 EQX196651:EQX196652 FAT196651:FAT196652 FKP196651:FKP196652 FUL196651:FUL196652 GEH196651:GEH196652 GOD196651:GOD196652 GXZ196651:GXZ196652 HHV196651:HHV196652 HRR196651:HRR196652 IBN196651:IBN196652 ILJ196651:ILJ196652 IVF196651:IVF196652 JFB196651:JFB196652 JOX196651:JOX196652 JYT196651:JYT196652 KIP196651:KIP196652 KSL196651:KSL196652 LCH196651:LCH196652 LMD196651:LMD196652 LVZ196651:LVZ196652 MFV196651:MFV196652 MPR196651:MPR196652 MZN196651:MZN196652 NJJ196651:NJJ196652 NTF196651:NTF196652 ODB196651:ODB196652 OMX196651:OMX196652 OWT196651:OWT196652 PGP196651:PGP196652 PQL196651:PQL196652 QAH196651:QAH196652 QKD196651:QKD196652 QTZ196651:QTZ196652 RDV196651:RDV196652 RNR196651:RNR196652 RXN196651:RXN196652 SHJ196651:SHJ196652 SRF196651:SRF196652 TBB196651:TBB196652 TKX196651:TKX196652 TUT196651:TUT196652 UEP196651:UEP196652 UOL196651:UOL196652 UYH196651:UYH196652 VID196651:VID196652 VRZ196651:VRZ196652 WBV196651:WBV196652 WLR196651:WLR196652 WVN196651:WVN196652 F262187:F262188 JB262187:JB262188 SX262187:SX262188 ACT262187:ACT262188 AMP262187:AMP262188 AWL262187:AWL262188 BGH262187:BGH262188 BQD262187:BQD262188 BZZ262187:BZZ262188 CJV262187:CJV262188 CTR262187:CTR262188 DDN262187:DDN262188 DNJ262187:DNJ262188 DXF262187:DXF262188 EHB262187:EHB262188 EQX262187:EQX262188 FAT262187:FAT262188 FKP262187:FKP262188 FUL262187:FUL262188 GEH262187:GEH262188 GOD262187:GOD262188 GXZ262187:GXZ262188 HHV262187:HHV262188 HRR262187:HRR262188 IBN262187:IBN262188 ILJ262187:ILJ262188 IVF262187:IVF262188 JFB262187:JFB262188 JOX262187:JOX262188 JYT262187:JYT262188 KIP262187:KIP262188 KSL262187:KSL262188 LCH262187:LCH262188 LMD262187:LMD262188 LVZ262187:LVZ262188 MFV262187:MFV262188 MPR262187:MPR262188 MZN262187:MZN262188 NJJ262187:NJJ262188 NTF262187:NTF262188 ODB262187:ODB262188 OMX262187:OMX262188 OWT262187:OWT262188 PGP262187:PGP262188 PQL262187:PQL262188 QAH262187:QAH262188 QKD262187:QKD262188 QTZ262187:QTZ262188 RDV262187:RDV262188 RNR262187:RNR262188 RXN262187:RXN262188 SHJ262187:SHJ262188 SRF262187:SRF262188 TBB262187:TBB262188 TKX262187:TKX262188 TUT262187:TUT262188 UEP262187:UEP262188 UOL262187:UOL262188 UYH262187:UYH262188 VID262187:VID262188 VRZ262187:VRZ262188 WBV262187:WBV262188 WLR262187:WLR262188 WVN262187:WVN262188 F327723:F327724 JB327723:JB327724 SX327723:SX327724 ACT327723:ACT327724 AMP327723:AMP327724 AWL327723:AWL327724 BGH327723:BGH327724 BQD327723:BQD327724 BZZ327723:BZZ327724 CJV327723:CJV327724 CTR327723:CTR327724 DDN327723:DDN327724 DNJ327723:DNJ327724 DXF327723:DXF327724 EHB327723:EHB327724 EQX327723:EQX327724 FAT327723:FAT327724 FKP327723:FKP327724 FUL327723:FUL327724 GEH327723:GEH327724 GOD327723:GOD327724 GXZ327723:GXZ327724 HHV327723:HHV327724 HRR327723:HRR327724 IBN327723:IBN327724 ILJ327723:ILJ327724 IVF327723:IVF327724 JFB327723:JFB327724 JOX327723:JOX327724 JYT327723:JYT327724 KIP327723:KIP327724 KSL327723:KSL327724 LCH327723:LCH327724 LMD327723:LMD327724 LVZ327723:LVZ327724 MFV327723:MFV327724 MPR327723:MPR327724 MZN327723:MZN327724 NJJ327723:NJJ327724 NTF327723:NTF327724 ODB327723:ODB327724 OMX327723:OMX327724 OWT327723:OWT327724 PGP327723:PGP327724 PQL327723:PQL327724 QAH327723:QAH327724 QKD327723:QKD327724 QTZ327723:QTZ327724 RDV327723:RDV327724 RNR327723:RNR327724 RXN327723:RXN327724 SHJ327723:SHJ327724 SRF327723:SRF327724 TBB327723:TBB327724 TKX327723:TKX327724 TUT327723:TUT327724 UEP327723:UEP327724 UOL327723:UOL327724 UYH327723:UYH327724 VID327723:VID327724 VRZ327723:VRZ327724 WBV327723:WBV327724 WLR327723:WLR327724 WVN327723:WVN327724 F393259:F393260 JB393259:JB393260 SX393259:SX393260 ACT393259:ACT393260 AMP393259:AMP393260 AWL393259:AWL393260 BGH393259:BGH393260 BQD393259:BQD393260 BZZ393259:BZZ393260 CJV393259:CJV393260 CTR393259:CTR393260 DDN393259:DDN393260 DNJ393259:DNJ393260 DXF393259:DXF393260 EHB393259:EHB393260 EQX393259:EQX393260 FAT393259:FAT393260 FKP393259:FKP393260 FUL393259:FUL393260 GEH393259:GEH393260 GOD393259:GOD393260 GXZ393259:GXZ393260 HHV393259:HHV393260 HRR393259:HRR393260 IBN393259:IBN393260 ILJ393259:ILJ393260 IVF393259:IVF393260 JFB393259:JFB393260 JOX393259:JOX393260 JYT393259:JYT393260 KIP393259:KIP393260 KSL393259:KSL393260 LCH393259:LCH393260 LMD393259:LMD393260 LVZ393259:LVZ393260 MFV393259:MFV393260 MPR393259:MPR393260 MZN393259:MZN393260 NJJ393259:NJJ393260 NTF393259:NTF393260 ODB393259:ODB393260 OMX393259:OMX393260 OWT393259:OWT393260 PGP393259:PGP393260 PQL393259:PQL393260 QAH393259:QAH393260 QKD393259:QKD393260 QTZ393259:QTZ393260 RDV393259:RDV393260 RNR393259:RNR393260 RXN393259:RXN393260 SHJ393259:SHJ393260 SRF393259:SRF393260 TBB393259:TBB393260 TKX393259:TKX393260 TUT393259:TUT393260 UEP393259:UEP393260 UOL393259:UOL393260 UYH393259:UYH393260 VID393259:VID393260 VRZ393259:VRZ393260 WBV393259:WBV393260 WLR393259:WLR393260 WVN393259:WVN393260 F458795:F458796 JB458795:JB458796 SX458795:SX458796 ACT458795:ACT458796 AMP458795:AMP458796 AWL458795:AWL458796 BGH458795:BGH458796 BQD458795:BQD458796 BZZ458795:BZZ458796 CJV458795:CJV458796 CTR458795:CTR458796 DDN458795:DDN458796 DNJ458795:DNJ458796 DXF458795:DXF458796 EHB458795:EHB458796 EQX458795:EQX458796 FAT458795:FAT458796 FKP458795:FKP458796 FUL458795:FUL458796 GEH458795:GEH458796 GOD458795:GOD458796 GXZ458795:GXZ458796 HHV458795:HHV458796 HRR458795:HRR458796 IBN458795:IBN458796 ILJ458795:ILJ458796 IVF458795:IVF458796 JFB458795:JFB458796 JOX458795:JOX458796 JYT458795:JYT458796 KIP458795:KIP458796 KSL458795:KSL458796 LCH458795:LCH458796 LMD458795:LMD458796 LVZ458795:LVZ458796 MFV458795:MFV458796 MPR458795:MPR458796 MZN458795:MZN458796 NJJ458795:NJJ458796 NTF458795:NTF458796 ODB458795:ODB458796 OMX458795:OMX458796 OWT458795:OWT458796 PGP458795:PGP458796 PQL458795:PQL458796 QAH458795:QAH458796 QKD458795:QKD458796 QTZ458795:QTZ458796 RDV458795:RDV458796 RNR458795:RNR458796 RXN458795:RXN458796 SHJ458795:SHJ458796 SRF458795:SRF458796 TBB458795:TBB458796 TKX458795:TKX458796 TUT458795:TUT458796 UEP458795:UEP458796 UOL458795:UOL458796 UYH458795:UYH458796 VID458795:VID458796 VRZ458795:VRZ458796 WBV458795:WBV458796 WLR458795:WLR458796 WVN458795:WVN458796 F524331:F524332 JB524331:JB524332 SX524331:SX524332 ACT524331:ACT524332 AMP524331:AMP524332 AWL524331:AWL524332 BGH524331:BGH524332 BQD524331:BQD524332 BZZ524331:BZZ524332 CJV524331:CJV524332 CTR524331:CTR524332 DDN524331:DDN524332 DNJ524331:DNJ524332 DXF524331:DXF524332 EHB524331:EHB524332 EQX524331:EQX524332 FAT524331:FAT524332 FKP524331:FKP524332 FUL524331:FUL524332 GEH524331:GEH524332 GOD524331:GOD524332 GXZ524331:GXZ524332 HHV524331:HHV524332 HRR524331:HRR524332 IBN524331:IBN524332 ILJ524331:ILJ524332 IVF524331:IVF524332 JFB524331:JFB524332 JOX524331:JOX524332 JYT524331:JYT524332 KIP524331:KIP524332 KSL524331:KSL524332 LCH524331:LCH524332 LMD524331:LMD524332 LVZ524331:LVZ524332 MFV524331:MFV524332 MPR524331:MPR524332 MZN524331:MZN524332 NJJ524331:NJJ524332 NTF524331:NTF524332 ODB524331:ODB524332 OMX524331:OMX524332 OWT524331:OWT524332 PGP524331:PGP524332 PQL524331:PQL524332 QAH524331:QAH524332 QKD524331:QKD524332 QTZ524331:QTZ524332 RDV524331:RDV524332 RNR524331:RNR524332 RXN524331:RXN524332 SHJ524331:SHJ524332 SRF524331:SRF524332 TBB524331:TBB524332 TKX524331:TKX524332 TUT524331:TUT524332 UEP524331:UEP524332 UOL524331:UOL524332 UYH524331:UYH524332 VID524331:VID524332 VRZ524331:VRZ524332 WBV524331:WBV524332 WLR524331:WLR524332 WVN524331:WVN524332 F589867:F589868 JB589867:JB589868 SX589867:SX589868 ACT589867:ACT589868 AMP589867:AMP589868 AWL589867:AWL589868 BGH589867:BGH589868 BQD589867:BQD589868 BZZ589867:BZZ589868 CJV589867:CJV589868 CTR589867:CTR589868 DDN589867:DDN589868 DNJ589867:DNJ589868 DXF589867:DXF589868 EHB589867:EHB589868 EQX589867:EQX589868 FAT589867:FAT589868 FKP589867:FKP589868 FUL589867:FUL589868 GEH589867:GEH589868 GOD589867:GOD589868 GXZ589867:GXZ589868 HHV589867:HHV589868 HRR589867:HRR589868 IBN589867:IBN589868 ILJ589867:ILJ589868 IVF589867:IVF589868 JFB589867:JFB589868 JOX589867:JOX589868 JYT589867:JYT589868 KIP589867:KIP589868 KSL589867:KSL589868 LCH589867:LCH589868 LMD589867:LMD589868 LVZ589867:LVZ589868 MFV589867:MFV589868 MPR589867:MPR589868 MZN589867:MZN589868 NJJ589867:NJJ589868 NTF589867:NTF589868 ODB589867:ODB589868 OMX589867:OMX589868 OWT589867:OWT589868 PGP589867:PGP589868 PQL589867:PQL589868 QAH589867:QAH589868 QKD589867:QKD589868 QTZ589867:QTZ589868 RDV589867:RDV589868 RNR589867:RNR589868 RXN589867:RXN589868 SHJ589867:SHJ589868 SRF589867:SRF589868 TBB589867:TBB589868 TKX589867:TKX589868 TUT589867:TUT589868 UEP589867:UEP589868 UOL589867:UOL589868 UYH589867:UYH589868 VID589867:VID589868 VRZ589867:VRZ589868 WBV589867:WBV589868 WLR589867:WLR589868 WVN589867:WVN589868 F655403:F655404 JB655403:JB655404 SX655403:SX655404 ACT655403:ACT655404 AMP655403:AMP655404 AWL655403:AWL655404 BGH655403:BGH655404 BQD655403:BQD655404 BZZ655403:BZZ655404 CJV655403:CJV655404 CTR655403:CTR655404 DDN655403:DDN655404 DNJ655403:DNJ655404 DXF655403:DXF655404 EHB655403:EHB655404 EQX655403:EQX655404 FAT655403:FAT655404 FKP655403:FKP655404 FUL655403:FUL655404 GEH655403:GEH655404 GOD655403:GOD655404 GXZ655403:GXZ655404 HHV655403:HHV655404 HRR655403:HRR655404 IBN655403:IBN655404 ILJ655403:ILJ655404 IVF655403:IVF655404 JFB655403:JFB655404 JOX655403:JOX655404 JYT655403:JYT655404 KIP655403:KIP655404 KSL655403:KSL655404 LCH655403:LCH655404 LMD655403:LMD655404 LVZ655403:LVZ655404 MFV655403:MFV655404 MPR655403:MPR655404 MZN655403:MZN655404 NJJ655403:NJJ655404 NTF655403:NTF655404 ODB655403:ODB655404 OMX655403:OMX655404 OWT655403:OWT655404 PGP655403:PGP655404 PQL655403:PQL655404 QAH655403:QAH655404 QKD655403:QKD655404 QTZ655403:QTZ655404 RDV655403:RDV655404 RNR655403:RNR655404 RXN655403:RXN655404 SHJ655403:SHJ655404 SRF655403:SRF655404 TBB655403:TBB655404 TKX655403:TKX655404 TUT655403:TUT655404 UEP655403:UEP655404 UOL655403:UOL655404 UYH655403:UYH655404 VID655403:VID655404 VRZ655403:VRZ655404 WBV655403:WBV655404 WLR655403:WLR655404 WVN655403:WVN655404 F720939:F720940 JB720939:JB720940 SX720939:SX720940 ACT720939:ACT720940 AMP720939:AMP720940 AWL720939:AWL720940 BGH720939:BGH720940 BQD720939:BQD720940 BZZ720939:BZZ720940 CJV720939:CJV720940 CTR720939:CTR720940 DDN720939:DDN720940 DNJ720939:DNJ720940 DXF720939:DXF720940 EHB720939:EHB720940 EQX720939:EQX720940 FAT720939:FAT720940 FKP720939:FKP720940 FUL720939:FUL720940 GEH720939:GEH720940 GOD720939:GOD720940 GXZ720939:GXZ720940 HHV720939:HHV720940 HRR720939:HRR720940 IBN720939:IBN720940 ILJ720939:ILJ720940 IVF720939:IVF720940 JFB720939:JFB720940 JOX720939:JOX720940 JYT720939:JYT720940 KIP720939:KIP720940 KSL720939:KSL720940 LCH720939:LCH720940 LMD720939:LMD720940 LVZ720939:LVZ720940 MFV720939:MFV720940 MPR720939:MPR720940 MZN720939:MZN720940 NJJ720939:NJJ720940 NTF720939:NTF720940 ODB720939:ODB720940 OMX720939:OMX720940 OWT720939:OWT720940 PGP720939:PGP720940 PQL720939:PQL720940 QAH720939:QAH720940 QKD720939:QKD720940 QTZ720939:QTZ720940 RDV720939:RDV720940 RNR720939:RNR720940 RXN720939:RXN720940 SHJ720939:SHJ720940 SRF720939:SRF720940 TBB720939:TBB720940 TKX720939:TKX720940 TUT720939:TUT720940 UEP720939:UEP720940 UOL720939:UOL720940 UYH720939:UYH720940 VID720939:VID720940 VRZ720939:VRZ720940 WBV720939:WBV720940 WLR720939:WLR720940 WVN720939:WVN720940 F786475:F786476 JB786475:JB786476 SX786475:SX786476 ACT786475:ACT786476 AMP786475:AMP786476 AWL786475:AWL786476 BGH786475:BGH786476 BQD786475:BQD786476 BZZ786475:BZZ786476 CJV786475:CJV786476 CTR786475:CTR786476 DDN786475:DDN786476 DNJ786475:DNJ786476 DXF786475:DXF786476 EHB786475:EHB786476 EQX786475:EQX786476 FAT786475:FAT786476 FKP786475:FKP786476 FUL786475:FUL786476 GEH786475:GEH786476 GOD786475:GOD786476 GXZ786475:GXZ786476 HHV786475:HHV786476 HRR786475:HRR786476 IBN786475:IBN786476 ILJ786475:ILJ786476 IVF786475:IVF786476 JFB786475:JFB786476 JOX786475:JOX786476 JYT786475:JYT786476 KIP786475:KIP786476 KSL786475:KSL786476 LCH786475:LCH786476 LMD786475:LMD786476 LVZ786475:LVZ786476 MFV786475:MFV786476 MPR786475:MPR786476 MZN786475:MZN786476 NJJ786475:NJJ786476 NTF786475:NTF786476 ODB786475:ODB786476 OMX786475:OMX786476 OWT786475:OWT786476 PGP786475:PGP786476 PQL786475:PQL786476 QAH786475:QAH786476 QKD786475:QKD786476 QTZ786475:QTZ786476 RDV786475:RDV786476 RNR786475:RNR786476 RXN786475:RXN786476 SHJ786475:SHJ786476 SRF786475:SRF786476 TBB786475:TBB786476 TKX786475:TKX786476 TUT786475:TUT786476 UEP786475:UEP786476 UOL786475:UOL786476 UYH786475:UYH786476 VID786475:VID786476 VRZ786475:VRZ786476 WBV786475:WBV786476 WLR786475:WLR786476 WVN786475:WVN786476 F852011:F852012 JB852011:JB852012 SX852011:SX852012 ACT852011:ACT852012 AMP852011:AMP852012 AWL852011:AWL852012 BGH852011:BGH852012 BQD852011:BQD852012 BZZ852011:BZZ852012 CJV852011:CJV852012 CTR852011:CTR852012 DDN852011:DDN852012 DNJ852011:DNJ852012 DXF852011:DXF852012 EHB852011:EHB852012 EQX852011:EQX852012 FAT852011:FAT852012 FKP852011:FKP852012 FUL852011:FUL852012 GEH852011:GEH852012 GOD852011:GOD852012 GXZ852011:GXZ852012 HHV852011:HHV852012 HRR852011:HRR852012 IBN852011:IBN852012 ILJ852011:ILJ852012 IVF852011:IVF852012 JFB852011:JFB852012 JOX852011:JOX852012 JYT852011:JYT852012 KIP852011:KIP852012 KSL852011:KSL852012 LCH852011:LCH852012 LMD852011:LMD852012 LVZ852011:LVZ852012 MFV852011:MFV852012 MPR852011:MPR852012 MZN852011:MZN852012 NJJ852011:NJJ852012 NTF852011:NTF852012 ODB852011:ODB852012 OMX852011:OMX852012 OWT852011:OWT852012 PGP852011:PGP852012 PQL852011:PQL852012 QAH852011:QAH852012 QKD852011:QKD852012 QTZ852011:QTZ852012 RDV852011:RDV852012 RNR852011:RNR852012 RXN852011:RXN852012 SHJ852011:SHJ852012 SRF852011:SRF852012 TBB852011:TBB852012 TKX852011:TKX852012 TUT852011:TUT852012 UEP852011:UEP852012 UOL852011:UOL852012 UYH852011:UYH852012 VID852011:VID852012 VRZ852011:VRZ852012 WBV852011:WBV852012 WLR852011:WLR852012 WVN852011:WVN852012 F917547:F917548 JB917547:JB917548 SX917547:SX917548 ACT917547:ACT917548 AMP917547:AMP917548 AWL917547:AWL917548 BGH917547:BGH917548 BQD917547:BQD917548 BZZ917547:BZZ917548 CJV917547:CJV917548 CTR917547:CTR917548 DDN917547:DDN917548 DNJ917547:DNJ917548 DXF917547:DXF917548 EHB917547:EHB917548 EQX917547:EQX917548 FAT917547:FAT917548 FKP917547:FKP917548 FUL917547:FUL917548 GEH917547:GEH917548 GOD917547:GOD917548 GXZ917547:GXZ917548 HHV917547:HHV917548 HRR917547:HRR917548 IBN917547:IBN917548 ILJ917547:ILJ917548 IVF917547:IVF917548 JFB917547:JFB917548 JOX917547:JOX917548 JYT917547:JYT917548 KIP917547:KIP917548 KSL917547:KSL917548 LCH917547:LCH917548 LMD917547:LMD917548 LVZ917547:LVZ917548 MFV917547:MFV917548 MPR917547:MPR917548 MZN917547:MZN917548 NJJ917547:NJJ917548 NTF917547:NTF917548 ODB917547:ODB917548 OMX917547:OMX917548 OWT917547:OWT917548 PGP917547:PGP917548 PQL917547:PQL917548 QAH917547:QAH917548 QKD917547:QKD917548 QTZ917547:QTZ917548 RDV917547:RDV917548 RNR917547:RNR917548 RXN917547:RXN917548 SHJ917547:SHJ917548 SRF917547:SRF917548 TBB917547:TBB917548 TKX917547:TKX917548 TUT917547:TUT917548 UEP917547:UEP917548 UOL917547:UOL917548 UYH917547:UYH917548 VID917547:VID917548 VRZ917547:VRZ917548 WBV917547:WBV917548 WLR917547:WLR917548 WVN917547:WVN917548 F983083:F983084 JB983083:JB983084 SX983083:SX983084 ACT983083:ACT983084 AMP983083:AMP983084 AWL983083:AWL983084 BGH983083:BGH983084 BQD983083:BQD983084 BZZ983083:BZZ983084 CJV983083:CJV983084 CTR983083:CTR983084 DDN983083:DDN983084 DNJ983083:DNJ983084 DXF983083:DXF983084 EHB983083:EHB983084 EQX983083:EQX983084 FAT983083:FAT983084 FKP983083:FKP983084 FUL983083:FUL983084 GEH983083:GEH983084 GOD983083:GOD983084 GXZ983083:GXZ983084 HHV983083:HHV983084 HRR983083:HRR983084 IBN983083:IBN983084 ILJ983083:ILJ983084 IVF983083:IVF983084 JFB983083:JFB983084 JOX983083:JOX983084 JYT983083:JYT983084 KIP983083:KIP983084 KSL983083:KSL983084 LCH983083:LCH983084 LMD983083:LMD983084 LVZ983083:LVZ983084 MFV983083:MFV983084 MPR983083:MPR983084 MZN983083:MZN983084 NJJ983083:NJJ983084 NTF983083:NTF983084 ODB983083:ODB983084 OMX983083:OMX983084 OWT983083:OWT983084 PGP983083:PGP983084 PQL983083:PQL983084 QAH983083:QAH983084 QKD983083:QKD983084 QTZ983083:QTZ983084 RDV983083:RDV983084 RNR983083:RNR983084 RXN983083:RXN983084 SHJ983083:SHJ983084 SRF983083:SRF983084 TBB983083:TBB983084 TKX983083:TKX983084 TUT983083:TUT983084 UEP983083:UEP983084 UOL983083:UOL983084 UYH983083:UYH983084 VID983083:VID983084 VRZ983083:VRZ983084 WBV983083:WBV983084 WLR983083:WLR983084 WVN983083:WVN983084" xr:uid="{73AC4AE8-0C01-4574-B04B-14AF77739697}">
      <formula1>"公共课,专业基础课,专业课"</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B1FA-5B93-4148-9E69-4D55692A129A}">
  <dimension ref="A1:S46"/>
  <sheetViews>
    <sheetView workbookViewId="0">
      <pane xSplit="2" ySplit="4" topLeftCell="C32" activePane="bottomRight" state="frozen"/>
      <selection pane="topRight" activeCell="C1" sqref="C1"/>
      <selection pane="bottomLeft" activeCell="A5" sqref="A5"/>
      <selection pane="bottomRight" activeCell="C5" sqref="A5:XFD5"/>
    </sheetView>
  </sheetViews>
  <sheetFormatPr defaultRowHeight="14.25" x14ac:dyDescent="0.2"/>
  <cols>
    <col min="1" max="2" width="6.125" customWidth="1"/>
    <col min="3" max="3" width="5.375" style="3" customWidth="1"/>
    <col min="4" max="4" width="9.375" style="3" customWidth="1"/>
    <col min="5" max="5" width="23" customWidth="1"/>
    <col min="6" max="6" width="10.5" customWidth="1"/>
    <col min="7" max="7" width="5.5" style="3" customWidth="1"/>
    <col min="8" max="10" width="6.625" style="3" customWidth="1"/>
    <col min="11" max="16" width="6.875" style="3" customWidth="1"/>
    <col min="17" max="17" width="8" style="3" customWidth="1"/>
    <col min="18" max="18" width="14.75" customWidth="1"/>
    <col min="19" max="19" width="6.625" customWidth="1"/>
  </cols>
  <sheetData>
    <row r="1" spans="1:19" x14ac:dyDescent="0.2">
      <c r="A1" s="383" t="s">
        <v>139</v>
      </c>
      <c r="B1" s="383"/>
      <c r="C1" s="383"/>
      <c r="D1" s="383"/>
      <c r="E1" s="383"/>
      <c r="F1" s="383"/>
      <c r="G1" s="383"/>
      <c r="H1" s="383"/>
      <c r="I1" s="383"/>
      <c r="J1" s="383"/>
      <c r="K1" s="383"/>
      <c r="L1" s="383"/>
      <c r="M1" s="383"/>
      <c r="N1" s="383"/>
      <c r="O1" s="383"/>
      <c r="P1" s="383"/>
      <c r="Q1" s="383"/>
      <c r="R1" s="383"/>
      <c r="S1" s="383"/>
    </row>
    <row r="2" spans="1:19" x14ac:dyDescent="0.2">
      <c r="A2" s="382" t="s">
        <v>190</v>
      </c>
      <c r="B2" s="382" t="s">
        <v>192</v>
      </c>
      <c r="C2" s="379" t="s">
        <v>83</v>
      </c>
      <c r="D2" s="379" t="s">
        <v>181</v>
      </c>
      <c r="E2" s="379" t="s">
        <v>182</v>
      </c>
      <c r="F2" s="379" t="s">
        <v>89</v>
      </c>
      <c r="G2" s="379" t="s">
        <v>3</v>
      </c>
      <c r="H2" s="379" t="s">
        <v>0</v>
      </c>
      <c r="I2" s="379"/>
      <c r="J2" s="379"/>
      <c r="K2" s="384" t="s">
        <v>84</v>
      </c>
      <c r="L2" s="385"/>
      <c r="M2" s="385"/>
      <c r="N2" s="385"/>
      <c r="O2" s="385"/>
      <c r="P2" s="386"/>
      <c r="Q2" s="371" t="s">
        <v>193</v>
      </c>
      <c r="R2" s="371" t="s">
        <v>101</v>
      </c>
      <c r="S2" s="389" t="s">
        <v>102</v>
      </c>
    </row>
    <row r="3" spans="1:19" x14ac:dyDescent="0.2">
      <c r="A3" s="379"/>
      <c r="B3" s="379"/>
      <c r="C3" s="379"/>
      <c r="D3" s="379"/>
      <c r="E3" s="379"/>
      <c r="F3" s="379"/>
      <c r="G3" s="379"/>
      <c r="H3" s="379" t="s">
        <v>92</v>
      </c>
      <c r="I3" s="379" t="s">
        <v>93</v>
      </c>
      <c r="J3" s="379" t="s">
        <v>94</v>
      </c>
      <c r="K3" s="14" t="s">
        <v>4</v>
      </c>
      <c r="L3" s="14" t="s">
        <v>5</v>
      </c>
      <c r="M3" s="14" t="s">
        <v>6</v>
      </c>
      <c r="N3" s="14" t="s">
        <v>7</v>
      </c>
      <c r="O3" s="14" t="s">
        <v>8</v>
      </c>
      <c r="P3" s="14" t="s">
        <v>9</v>
      </c>
      <c r="Q3" s="387"/>
      <c r="R3" s="387"/>
      <c r="S3" s="387"/>
    </row>
    <row r="4" spans="1:19" x14ac:dyDescent="0.2">
      <c r="A4" s="379"/>
      <c r="B4" s="379"/>
      <c r="C4" s="379"/>
      <c r="D4" s="379"/>
      <c r="E4" s="379"/>
      <c r="F4" s="379"/>
      <c r="G4" s="379"/>
      <c r="H4" s="379"/>
      <c r="I4" s="379"/>
      <c r="J4" s="379"/>
      <c r="K4" s="14" t="s">
        <v>85</v>
      </c>
      <c r="L4" s="14" t="s">
        <v>86</v>
      </c>
      <c r="M4" s="14" t="s">
        <v>86</v>
      </c>
      <c r="N4" s="14" t="s">
        <v>86</v>
      </c>
      <c r="O4" s="14" t="s">
        <v>86</v>
      </c>
      <c r="P4" s="14" t="s">
        <v>87</v>
      </c>
      <c r="Q4" s="388"/>
      <c r="R4" s="388"/>
      <c r="S4" s="388"/>
    </row>
    <row r="5" spans="1:19" s="180" customFormat="1" ht="16.5" customHeight="1" x14ac:dyDescent="0.2">
      <c r="A5" s="357" t="s">
        <v>116</v>
      </c>
      <c r="B5" s="357" t="s">
        <v>117</v>
      </c>
      <c r="C5" s="117">
        <v>1</v>
      </c>
      <c r="D5" s="117" t="s">
        <v>12</v>
      </c>
      <c r="E5" s="195" t="s">
        <v>106</v>
      </c>
      <c r="F5" s="193" t="s">
        <v>14</v>
      </c>
      <c r="G5" s="117">
        <v>3</v>
      </c>
      <c r="H5" s="117">
        <v>54</v>
      </c>
      <c r="I5" s="117">
        <v>48</v>
      </c>
      <c r="J5" s="117">
        <v>6</v>
      </c>
      <c r="K5" s="117" t="s">
        <v>140</v>
      </c>
      <c r="L5" s="117"/>
      <c r="M5" s="117"/>
      <c r="N5" s="117"/>
      <c r="O5" s="117"/>
      <c r="P5" s="117"/>
      <c r="Q5" s="117" t="s">
        <v>16</v>
      </c>
      <c r="R5" s="193" t="s">
        <v>17</v>
      </c>
      <c r="S5" s="193"/>
    </row>
    <row r="6" spans="1:19" s="180" customFormat="1" ht="16.5" customHeight="1" x14ac:dyDescent="0.2">
      <c r="A6" s="378"/>
      <c r="B6" s="378"/>
      <c r="C6" s="117">
        <v>2</v>
      </c>
      <c r="D6" s="117" t="s">
        <v>18</v>
      </c>
      <c r="E6" s="195" t="s">
        <v>107</v>
      </c>
      <c r="F6" s="193" t="s">
        <v>14</v>
      </c>
      <c r="G6" s="117">
        <v>4</v>
      </c>
      <c r="H6" s="117">
        <v>72</v>
      </c>
      <c r="I6" s="117">
        <v>64</v>
      </c>
      <c r="J6" s="117">
        <v>8</v>
      </c>
      <c r="K6" s="117"/>
      <c r="L6" s="196">
        <v>43939</v>
      </c>
      <c r="M6" s="117"/>
      <c r="N6" s="117"/>
      <c r="O6" s="117"/>
      <c r="P6" s="117"/>
      <c r="Q6" s="117" t="s">
        <v>16</v>
      </c>
      <c r="R6" s="193" t="s">
        <v>17</v>
      </c>
      <c r="S6" s="193"/>
    </row>
    <row r="7" spans="1:19" s="180" customFormat="1" ht="16.5" customHeight="1" x14ac:dyDescent="0.2">
      <c r="A7" s="378"/>
      <c r="B7" s="378"/>
      <c r="C7" s="117">
        <v>3</v>
      </c>
      <c r="D7" s="117" t="s">
        <v>19</v>
      </c>
      <c r="E7" s="193" t="s">
        <v>20</v>
      </c>
      <c r="F7" s="193" t="s">
        <v>14</v>
      </c>
      <c r="G7" s="117">
        <v>2</v>
      </c>
      <c r="H7" s="117">
        <v>36</v>
      </c>
      <c r="I7" s="117">
        <v>18</v>
      </c>
      <c r="J7" s="117">
        <v>18</v>
      </c>
      <c r="K7" s="117"/>
      <c r="L7" s="117"/>
      <c r="M7" s="196">
        <v>43879</v>
      </c>
      <c r="N7" s="117"/>
      <c r="O7" s="117"/>
      <c r="P7" s="117"/>
      <c r="Q7" s="117" t="s">
        <v>21</v>
      </c>
      <c r="R7" s="193" t="s">
        <v>17</v>
      </c>
      <c r="S7" s="193"/>
    </row>
    <row r="8" spans="1:19" s="180" customFormat="1" ht="16.5" customHeight="1" x14ac:dyDescent="0.2">
      <c r="A8" s="378"/>
      <c r="B8" s="378"/>
      <c r="C8" s="117">
        <v>4</v>
      </c>
      <c r="D8" s="117" t="s">
        <v>22</v>
      </c>
      <c r="E8" s="193" t="s">
        <v>23</v>
      </c>
      <c r="F8" s="193" t="s">
        <v>24</v>
      </c>
      <c r="G8" s="117">
        <v>2</v>
      </c>
      <c r="H8" s="117">
        <v>36</v>
      </c>
      <c r="I8" s="117">
        <v>36</v>
      </c>
      <c r="J8" s="117">
        <v>0</v>
      </c>
      <c r="K8" s="196">
        <v>44168</v>
      </c>
      <c r="L8" s="117"/>
      <c r="M8" s="117"/>
      <c r="N8" s="117"/>
      <c r="O8" s="117"/>
      <c r="P8" s="117"/>
      <c r="Q8" s="117" t="s">
        <v>21</v>
      </c>
      <c r="R8" s="193" t="s">
        <v>17</v>
      </c>
      <c r="S8" s="193"/>
    </row>
    <row r="9" spans="1:19" s="180" customFormat="1" ht="16.5" customHeight="1" x14ac:dyDescent="0.2">
      <c r="A9" s="378"/>
      <c r="B9" s="378"/>
      <c r="C9" s="117">
        <v>5</v>
      </c>
      <c r="D9" s="117" t="s">
        <v>25</v>
      </c>
      <c r="E9" s="193" t="s">
        <v>26</v>
      </c>
      <c r="F9" s="193" t="s">
        <v>24</v>
      </c>
      <c r="G9" s="117">
        <v>2</v>
      </c>
      <c r="H9" s="117">
        <v>36</v>
      </c>
      <c r="I9" s="117">
        <v>36</v>
      </c>
      <c r="J9" s="117">
        <v>0</v>
      </c>
      <c r="K9" s="196">
        <v>43988</v>
      </c>
      <c r="L9" s="117"/>
      <c r="M9" s="117"/>
      <c r="N9" s="117"/>
      <c r="O9" s="117"/>
      <c r="P9" s="117"/>
      <c r="Q9" s="117" t="s">
        <v>16</v>
      </c>
      <c r="R9" s="193" t="s">
        <v>17</v>
      </c>
      <c r="S9" s="193"/>
    </row>
    <row r="10" spans="1:19" s="180" customFormat="1" ht="16.5" customHeight="1" x14ac:dyDescent="0.2">
      <c r="A10" s="378"/>
      <c r="B10" s="378"/>
      <c r="C10" s="117">
        <v>6</v>
      </c>
      <c r="D10" s="117" t="s">
        <v>27</v>
      </c>
      <c r="E10" s="193" t="s">
        <v>28</v>
      </c>
      <c r="F10" s="193" t="s">
        <v>24</v>
      </c>
      <c r="G10" s="117">
        <v>2</v>
      </c>
      <c r="H10" s="117">
        <v>32</v>
      </c>
      <c r="I10" s="117">
        <v>32</v>
      </c>
      <c r="J10" s="117">
        <v>0</v>
      </c>
      <c r="K10" s="196">
        <v>43929</v>
      </c>
      <c r="L10" s="117"/>
      <c r="M10" s="117"/>
      <c r="N10" s="117"/>
      <c r="O10" s="117"/>
      <c r="P10" s="117"/>
      <c r="Q10" s="117" t="s">
        <v>21</v>
      </c>
      <c r="R10" s="193" t="s">
        <v>17</v>
      </c>
      <c r="S10" s="193"/>
    </row>
    <row r="11" spans="1:19" s="180" customFormat="1" ht="16.5" customHeight="1" x14ac:dyDescent="0.2">
      <c r="A11" s="378"/>
      <c r="B11" s="378"/>
      <c r="C11" s="117">
        <v>7</v>
      </c>
      <c r="D11" s="117" t="s">
        <v>29</v>
      </c>
      <c r="E11" s="193" t="s">
        <v>30</v>
      </c>
      <c r="F11" s="193" t="s">
        <v>31</v>
      </c>
      <c r="G11" s="117">
        <v>0.5</v>
      </c>
      <c r="H11" s="117">
        <v>18</v>
      </c>
      <c r="I11" s="117">
        <v>0</v>
      </c>
      <c r="J11" s="117">
        <v>18</v>
      </c>
      <c r="K11" s="117">
        <v>6</v>
      </c>
      <c r="L11" s="117"/>
      <c r="M11" s="117">
        <v>6</v>
      </c>
      <c r="N11" s="117"/>
      <c r="O11" s="117">
        <v>6</v>
      </c>
      <c r="P11" s="117"/>
      <c r="Q11" s="117" t="s">
        <v>16</v>
      </c>
      <c r="R11" s="193" t="s">
        <v>32</v>
      </c>
      <c r="S11" s="193"/>
    </row>
    <row r="12" spans="1:19" s="180" customFormat="1" ht="16.5" customHeight="1" x14ac:dyDescent="0.2">
      <c r="A12" s="378"/>
      <c r="B12" s="378"/>
      <c r="C12" s="117">
        <v>8</v>
      </c>
      <c r="D12" s="117" t="s">
        <v>33</v>
      </c>
      <c r="E12" s="193" t="s">
        <v>34</v>
      </c>
      <c r="F12" s="193" t="s">
        <v>14</v>
      </c>
      <c r="G12" s="117">
        <v>2</v>
      </c>
      <c r="H12" s="117">
        <v>36</v>
      </c>
      <c r="I12" s="117">
        <v>18</v>
      </c>
      <c r="J12" s="117">
        <v>18</v>
      </c>
      <c r="K12" s="117"/>
      <c r="L12" s="196">
        <v>43879</v>
      </c>
      <c r="M12" s="117"/>
      <c r="N12" s="117"/>
      <c r="O12" s="117"/>
      <c r="P12" s="117"/>
      <c r="Q12" s="117" t="s">
        <v>21</v>
      </c>
      <c r="R12" s="193" t="s">
        <v>17</v>
      </c>
      <c r="S12" s="193"/>
    </row>
    <row r="13" spans="1:19" s="180" customFormat="1" ht="16.5" customHeight="1" x14ac:dyDescent="0.2">
      <c r="A13" s="378"/>
      <c r="B13" s="378"/>
      <c r="C13" s="117">
        <v>9</v>
      </c>
      <c r="D13" s="117" t="s">
        <v>35</v>
      </c>
      <c r="E13" s="193" t="s">
        <v>36</v>
      </c>
      <c r="F13" s="193" t="s">
        <v>14</v>
      </c>
      <c r="G13" s="117">
        <v>2</v>
      </c>
      <c r="H13" s="117">
        <v>36</v>
      </c>
      <c r="I13" s="117">
        <v>18</v>
      </c>
      <c r="J13" s="117">
        <v>18</v>
      </c>
      <c r="K13" s="117"/>
      <c r="L13" s="196">
        <v>43879</v>
      </c>
      <c r="M13" s="117"/>
      <c r="N13" s="117"/>
      <c r="O13" s="117"/>
      <c r="P13" s="117"/>
      <c r="Q13" s="117" t="s">
        <v>21</v>
      </c>
      <c r="R13" s="193" t="s">
        <v>17</v>
      </c>
      <c r="S13" s="193"/>
    </row>
    <row r="14" spans="1:19" s="180" customFormat="1" ht="16.5" customHeight="1" x14ac:dyDescent="0.2">
      <c r="A14" s="378"/>
      <c r="B14" s="378"/>
      <c r="C14" s="117">
        <v>10</v>
      </c>
      <c r="D14" s="117" t="s">
        <v>37</v>
      </c>
      <c r="E14" s="193" t="s">
        <v>38</v>
      </c>
      <c r="F14" s="193" t="s">
        <v>14</v>
      </c>
      <c r="G14" s="117">
        <v>2</v>
      </c>
      <c r="H14" s="117">
        <v>36</v>
      </c>
      <c r="I14" s="117">
        <v>18</v>
      </c>
      <c r="J14" s="117">
        <v>18</v>
      </c>
      <c r="K14" s="117"/>
      <c r="L14" s="196">
        <v>43879</v>
      </c>
      <c r="M14" s="117"/>
      <c r="N14" s="117"/>
      <c r="O14" s="117"/>
      <c r="P14" s="117"/>
      <c r="Q14" s="117" t="s">
        <v>16</v>
      </c>
      <c r="R14" s="193" t="s">
        <v>17</v>
      </c>
      <c r="S14" s="193"/>
    </row>
    <row r="15" spans="1:19" s="180" customFormat="1" ht="16.5" customHeight="1" x14ac:dyDescent="0.2">
      <c r="A15" s="378"/>
      <c r="B15" s="378"/>
      <c r="C15" s="117">
        <v>11</v>
      </c>
      <c r="D15" s="117" t="s">
        <v>39</v>
      </c>
      <c r="E15" s="193" t="s">
        <v>40</v>
      </c>
      <c r="F15" s="193" t="s">
        <v>14</v>
      </c>
      <c r="G15" s="117">
        <v>5</v>
      </c>
      <c r="H15" s="117">
        <v>90</v>
      </c>
      <c r="I15" s="117">
        <v>45</v>
      </c>
      <c r="J15" s="117">
        <v>45</v>
      </c>
      <c r="K15" s="196">
        <v>43905</v>
      </c>
      <c r="L15" s="196">
        <v>43905</v>
      </c>
      <c r="M15" s="117"/>
      <c r="N15" s="117"/>
      <c r="O15" s="117"/>
      <c r="P15" s="117"/>
      <c r="Q15" s="117" t="s">
        <v>16</v>
      </c>
      <c r="R15" s="193" t="s">
        <v>17</v>
      </c>
      <c r="S15" s="193"/>
    </row>
    <row r="16" spans="1:19" s="180" customFormat="1" ht="16.5" customHeight="1" x14ac:dyDescent="0.2">
      <c r="A16" s="378"/>
      <c r="B16" s="378"/>
      <c r="C16" s="117"/>
      <c r="D16" s="117"/>
      <c r="E16" s="193" t="s">
        <v>41</v>
      </c>
      <c r="F16" s="193"/>
      <c r="G16" s="117">
        <v>26.5</v>
      </c>
      <c r="H16" s="117">
        <v>482</v>
      </c>
      <c r="I16" s="117">
        <v>333</v>
      </c>
      <c r="J16" s="117">
        <v>149</v>
      </c>
      <c r="K16" s="117"/>
      <c r="L16" s="117"/>
      <c r="M16" s="117"/>
      <c r="N16" s="117"/>
      <c r="O16" s="117"/>
      <c r="P16" s="117"/>
      <c r="Q16" s="117"/>
      <c r="R16" s="193"/>
      <c r="S16" s="193"/>
    </row>
    <row r="17" spans="1:19" s="180" customFormat="1" ht="16.5" customHeight="1" x14ac:dyDescent="0.2">
      <c r="A17" s="378"/>
      <c r="B17" s="380" t="s">
        <v>120</v>
      </c>
      <c r="C17" s="117">
        <v>1</v>
      </c>
      <c r="D17" s="197"/>
      <c r="E17" s="198" t="s">
        <v>42</v>
      </c>
      <c r="F17" s="199"/>
      <c r="G17" s="117">
        <v>10</v>
      </c>
      <c r="H17" s="117">
        <v>150</v>
      </c>
      <c r="I17" s="117">
        <v>150</v>
      </c>
      <c r="J17" s="117">
        <v>0</v>
      </c>
      <c r="K17" s="117"/>
      <c r="L17" s="117"/>
      <c r="M17" s="117" t="s">
        <v>43</v>
      </c>
      <c r="N17" s="117"/>
      <c r="O17" s="117"/>
      <c r="P17" s="117"/>
      <c r="Q17" s="117"/>
      <c r="R17" s="193"/>
      <c r="S17" s="193"/>
    </row>
    <row r="18" spans="1:19" s="180" customFormat="1" ht="16.5" customHeight="1" x14ac:dyDescent="0.2">
      <c r="A18" s="378"/>
      <c r="B18" s="381"/>
      <c r="C18" s="117"/>
      <c r="D18" s="117"/>
      <c r="E18" s="193" t="s">
        <v>41</v>
      </c>
      <c r="F18" s="193"/>
      <c r="G18" s="117">
        <v>10</v>
      </c>
      <c r="H18" s="117">
        <v>150</v>
      </c>
      <c r="I18" s="117">
        <v>150</v>
      </c>
      <c r="J18" s="117">
        <v>0</v>
      </c>
      <c r="K18" s="117"/>
      <c r="L18" s="117"/>
      <c r="M18" s="117"/>
      <c r="N18" s="117"/>
      <c r="O18" s="117"/>
      <c r="P18" s="117"/>
      <c r="Q18" s="117"/>
      <c r="R18" s="193"/>
      <c r="S18" s="193"/>
    </row>
    <row r="19" spans="1:19" s="180" customFormat="1" ht="16.5" customHeight="1" x14ac:dyDescent="0.2">
      <c r="A19" s="357" t="s">
        <v>189</v>
      </c>
      <c r="B19" s="357" t="s">
        <v>117</v>
      </c>
      <c r="C19" s="117">
        <v>1</v>
      </c>
      <c r="D19" s="117" t="s">
        <v>141</v>
      </c>
      <c r="E19" s="193" t="s">
        <v>142</v>
      </c>
      <c r="F19" s="193" t="s">
        <v>14</v>
      </c>
      <c r="G19" s="117">
        <v>4</v>
      </c>
      <c r="H19" s="117">
        <v>72</v>
      </c>
      <c r="I19" s="117">
        <v>36</v>
      </c>
      <c r="J19" s="117">
        <v>36</v>
      </c>
      <c r="K19" s="196">
        <v>43994</v>
      </c>
      <c r="L19" s="117"/>
      <c r="M19" s="117"/>
      <c r="N19" s="117"/>
      <c r="O19" s="117"/>
      <c r="P19" s="117"/>
      <c r="Q19" s="117" t="s">
        <v>16</v>
      </c>
      <c r="R19" s="193" t="s">
        <v>17</v>
      </c>
      <c r="S19" s="193"/>
    </row>
    <row r="20" spans="1:19" s="180" customFormat="1" ht="16.5" customHeight="1" x14ac:dyDescent="0.2">
      <c r="A20" s="378"/>
      <c r="B20" s="378"/>
      <c r="C20" s="117">
        <v>2</v>
      </c>
      <c r="D20" s="117" t="s">
        <v>46</v>
      </c>
      <c r="E20" s="193" t="s">
        <v>47</v>
      </c>
      <c r="F20" s="193" t="s">
        <v>14</v>
      </c>
      <c r="G20" s="117">
        <v>4</v>
      </c>
      <c r="H20" s="117">
        <v>72</v>
      </c>
      <c r="I20" s="117">
        <v>36</v>
      </c>
      <c r="J20" s="117">
        <v>36</v>
      </c>
      <c r="K20" s="196">
        <v>43994</v>
      </c>
      <c r="L20" s="117"/>
      <c r="M20" s="117"/>
      <c r="N20" s="117"/>
      <c r="O20" s="117"/>
      <c r="P20" s="117"/>
      <c r="Q20" s="117" t="s">
        <v>16</v>
      </c>
      <c r="R20" s="193" t="s">
        <v>17</v>
      </c>
      <c r="S20" s="193"/>
    </row>
    <row r="21" spans="1:19" s="180" customFormat="1" ht="16.5" customHeight="1" x14ac:dyDescent="0.2">
      <c r="A21" s="378"/>
      <c r="B21" s="378"/>
      <c r="C21" s="117">
        <v>3</v>
      </c>
      <c r="D21" s="117" t="s">
        <v>53</v>
      </c>
      <c r="E21" s="193" t="s">
        <v>54</v>
      </c>
      <c r="F21" s="193" t="s">
        <v>14</v>
      </c>
      <c r="G21" s="117">
        <v>4</v>
      </c>
      <c r="H21" s="117">
        <v>72</v>
      </c>
      <c r="I21" s="117">
        <v>36</v>
      </c>
      <c r="J21" s="117">
        <v>36</v>
      </c>
      <c r="K21" s="196">
        <v>43994</v>
      </c>
      <c r="L21" s="117"/>
      <c r="M21" s="117"/>
      <c r="N21" s="117"/>
      <c r="O21" s="117"/>
      <c r="P21" s="117"/>
      <c r="Q21" s="117" t="s">
        <v>16</v>
      </c>
      <c r="R21" s="193" t="s">
        <v>17</v>
      </c>
      <c r="S21" s="193"/>
    </row>
    <row r="22" spans="1:19" s="180" customFormat="1" ht="16.5" customHeight="1" x14ac:dyDescent="0.2">
      <c r="A22" s="378"/>
      <c r="B22" s="378"/>
      <c r="C22" s="117">
        <v>4</v>
      </c>
      <c r="D22" s="117" t="s">
        <v>143</v>
      </c>
      <c r="E22" s="193" t="s">
        <v>144</v>
      </c>
      <c r="F22" s="193" t="s">
        <v>14</v>
      </c>
      <c r="G22" s="117">
        <v>4</v>
      </c>
      <c r="H22" s="117">
        <v>72</v>
      </c>
      <c r="I22" s="117">
        <v>36</v>
      </c>
      <c r="J22" s="117">
        <v>36</v>
      </c>
      <c r="K22" s="196">
        <v>43994</v>
      </c>
      <c r="L22" s="117"/>
      <c r="M22" s="117"/>
      <c r="N22" s="117"/>
      <c r="O22" s="117"/>
      <c r="P22" s="117"/>
      <c r="Q22" s="117" t="s">
        <v>16</v>
      </c>
      <c r="R22" s="193" t="s">
        <v>17</v>
      </c>
      <c r="S22" s="193"/>
    </row>
    <row r="23" spans="1:19" s="180" customFormat="1" ht="16.5" customHeight="1" x14ac:dyDescent="0.2">
      <c r="A23" s="378"/>
      <c r="B23" s="378"/>
      <c r="C23" s="117">
        <v>5</v>
      </c>
      <c r="D23" s="117" t="s">
        <v>145</v>
      </c>
      <c r="E23" s="193" t="s">
        <v>146</v>
      </c>
      <c r="F23" s="193" t="s">
        <v>14</v>
      </c>
      <c r="G23" s="117">
        <v>4</v>
      </c>
      <c r="H23" s="117">
        <v>72</v>
      </c>
      <c r="I23" s="117">
        <v>36</v>
      </c>
      <c r="J23" s="117">
        <v>36</v>
      </c>
      <c r="K23" s="117"/>
      <c r="L23" s="196">
        <v>43994</v>
      </c>
      <c r="M23" s="117"/>
      <c r="N23" s="117"/>
      <c r="O23" s="117"/>
      <c r="P23" s="117"/>
      <c r="Q23" s="117" t="s">
        <v>16</v>
      </c>
      <c r="R23" s="193" t="s">
        <v>17</v>
      </c>
      <c r="S23" s="193"/>
    </row>
    <row r="24" spans="1:19" s="180" customFormat="1" ht="16.5" customHeight="1" x14ac:dyDescent="0.2">
      <c r="A24" s="378"/>
      <c r="B24" s="378"/>
      <c r="C24" s="117">
        <v>6</v>
      </c>
      <c r="D24" s="117" t="s">
        <v>147</v>
      </c>
      <c r="E24" s="193" t="s">
        <v>148</v>
      </c>
      <c r="F24" s="193" t="s">
        <v>14</v>
      </c>
      <c r="G24" s="117">
        <v>4</v>
      </c>
      <c r="H24" s="117">
        <v>72</v>
      </c>
      <c r="I24" s="117">
        <v>36</v>
      </c>
      <c r="J24" s="117">
        <v>36</v>
      </c>
      <c r="K24" s="117"/>
      <c r="L24" s="196">
        <v>43994</v>
      </c>
      <c r="M24" s="117"/>
      <c r="N24" s="117"/>
      <c r="O24" s="117"/>
      <c r="P24" s="117"/>
      <c r="Q24" s="117" t="s">
        <v>16</v>
      </c>
      <c r="R24" s="193" t="s">
        <v>17</v>
      </c>
      <c r="S24" s="193"/>
    </row>
    <row r="25" spans="1:19" s="180" customFormat="1" ht="16.5" customHeight="1" x14ac:dyDescent="0.2">
      <c r="A25" s="378"/>
      <c r="B25" s="378"/>
      <c r="C25" s="117">
        <v>7</v>
      </c>
      <c r="D25" s="117" t="s">
        <v>149</v>
      </c>
      <c r="E25" s="195" t="s">
        <v>183</v>
      </c>
      <c r="F25" s="193" t="s">
        <v>14</v>
      </c>
      <c r="G25" s="117">
        <v>4</v>
      </c>
      <c r="H25" s="117">
        <v>72</v>
      </c>
      <c r="I25" s="117">
        <v>36</v>
      </c>
      <c r="J25" s="117">
        <v>36</v>
      </c>
      <c r="K25" s="117"/>
      <c r="L25" s="196">
        <v>43994</v>
      </c>
      <c r="M25" s="117"/>
      <c r="N25" s="117"/>
      <c r="O25" s="117"/>
      <c r="P25" s="117"/>
      <c r="Q25" s="117" t="s">
        <v>16</v>
      </c>
      <c r="R25" s="193" t="s">
        <v>17</v>
      </c>
      <c r="S25" s="193"/>
    </row>
    <row r="26" spans="1:19" s="180" customFormat="1" ht="16.5" customHeight="1" x14ac:dyDescent="0.2">
      <c r="A26" s="378"/>
      <c r="B26" s="378"/>
      <c r="C26" s="117">
        <v>8</v>
      </c>
      <c r="D26" s="117" t="s">
        <v>151</v>
      </c>
      <c r="E26" s="195" t="s">
        <v>184</v>
      </c>
      <c r="F26" s="193" t="s">
        <v>14</v>
      </c>
      <c r="G26" s="117">
        <v>4</v>
      </c>
      <c r="H26" s="117">
        <v>72</v>
      </c>
      <c r="I26" s="117">
        <v>36</v>
      </c>
      <c r="J26" s="117">
        <v>36</v>
      </c>
      <c r="K26" s="117"/>
      <c r="L26" s="196">
        <v>43994</v>
      </c>
      <c r="M26" s="117"/>
      <c r="N26" s="117"/>
      <c r="O26" s="117"/>
      <c r="P26" s="117"/>
      <c r="Q26" s="117" t="s">
        <v>16</v>
      </c>
      <c r="R26" s="193" t="s">
        <v>17</v>
      </c>
      <c r="S26" s="193"/>
    </row>
    <row r="27" spans="1:19" s="180" customFormat="1" ht="16.5" customHeight="1" x14ac:dyDescent="0.2">
      <c r="A27" s="378"/>
      <c r="B27" s="378"/>
      <c r="C27" s="117">
        <v>9</v>
      </c>
      <c r="D27" s="117" t="s">
        <v>153</v>
      </c>
      <c r="E27" s="195" t="s">
        <v>185</v>
      </c>
      <c r="F27" s="193" t="s">
        <v>14</v>
      </c>
      <c r="G27" s="117">
        <v>4</v>
      </c>
      <c r="H27" s="117">
        <v>72</v>
      </c>
      <c r="I27" s="117">
        <v>36</v>
      </c>
      <c r="J27" s="117">
        <v>36</v>
      </c>
      <c r="K27" s="117"/>
      <c r="L27" s="117"/>
      <c r="M27" s="196">
        <v>43994</v>
      </c>
      <c r="N27" s="117"/>
      <c r="O27" s="117"/>
      <c r="P27" s="117"/>
      <c r="Q27" s="117" t="s">
        <v>16</v>
      </c>
      <c r="R27" s="193" t="s">
        <v>17</v>
      </c>
      <c r="S27" s="193"/>
    </row>
    <row r="28" spans="1:19" s="180" customFormat="1" ht="16.5" customHeight="1" x14ac:dyDescent="0.2">
      <c r="A28" s="378"/>
      <c r="B28" s="378"/>
      <c r="C28" s="117">
        <v>10</v>
      </c>
      <c r="D28" s="117" t="s">
        <v>154</v>
      </c>
      <c r="E28" s="193" t="s">
        <v>155</v>
      </c>
      <c r="F28" s="193" t="s">
        <v>14</v>
      </c>
      <c r="G28" s="117">
        <v>4</v>
      </c>
      <c r="H28" s="117">
        <v>72</v>
      </c>
      <c r="I28" s="117">
        <v>36</v>
      </c>
      <c r="J28" s="117">
        <v>36</v>
      </c>
      <c r="K28" s="117"/>
      <c r="L28" s="117"/>
      <c r="M28" s="196">
        <v>43994</v>
      </c>
      <c r="N28" s="117"/>
      <c r="O28" s="117"/>
      <c r="P28" s="117"/>
      <c r="Q28" s="117" t="s">
        <v>16</v>
      </c>
      <c r="R28" s="193" t="s">
        <v>17</v>
      </c>
      <c r="S28" s="193"/>
    </row>
    <row r="29" spans="1:19" s="180" customFormat="1" ht="16.5" customHeight="1" x14ac:dyDescent="0.2">
      <c r="A29" s="378"/>
      <c r="B29" s="378"/>
      <c r="C29" s="117">
        <v>11</v>
      </c>
      <c r="D29" s="117" t="s">
        <v>156</v>
      </c>
      <c r="E29" s="193" t="s">
        <v>157</v>
      </c>
      <c r="F29" s="193" t="s">
        <v>14</v>
      </c>
      <c r="G29" s="117">
        <v>4</v>
      </c>
      <c r="H29" s="117">
        <v>72</v>
      </c>
      <c r="I29" s="117">
        <v>36</v>
      </c>
      <c r="J29" s="117">
        <v>36</v>
      </c>
      <c r="K29" s="117"/>
      <c r="L29" s="117"/>
      <c r="M29" s="196">
        <v>43994</v>
      </c>
      <c r="N29" s="117"/>
      <c r="O29" s="117"/>
      <c r="P29" s="117"/>
      <c r="Q29" s="117" t="s">
        <v>16</v>
      </c>
      <c r="R29" s="193" t="s">
        <v>17</v>
      </c>
      <c r="S29" s="193"/>
    </row>
    <row r="30" spans="1:19" s="180" customFormat="1" ht="16.5" customHeight="1" x14ac:dyDescent="0.2">
      <c r="A30" s="378"/>
      <c r="B30" s="378"/>
      <c r="C30" s="117">
        <v>12</v>
      </c>
      <c r="D30" s="117" t="s">
        <v>158</v>
      </c>
      <c r="E30" s="195" t="s">
        <v>186</v>
      </c>
      <c r="F30" s="193" t="s">
        <v>14</v>
      </c>
      <c r="G30" s="117">
        <v>4</v>
      </c>
      <c r="H30" s="117">
        <v>72</v>
      </c>
      <c r="I30" s="117">
        <v>36</v>
      </c>
      <c r="J30" s="117">
        <v>36</v>
      </c>
      <c r="K30" s="117"/>
      <c r="L30" s="117"/>
      <c r="M30" s="196">
        <v>43994</v>
      </c>
      <c r="N30" s="117"/>
      <c r="O30" s="117"/>
      <c r="P30" s="117"/>
      <c r="Q30" s="117" t="s">
        <v>16</v>
      </c>
      <c r="R30" s="193" t="s">
        <v>17</v>
      </c>
      <c r="S30" s="193"/>
    </row>
    <row r="31" spans="1:19" s="180" customFormat="1" ht="16.5" customHeight="1" x14ac:dyDescent="0.2">
      <c r="A31" s="378"/>
      <c r="B31" s="378"/>
      <c r="C31" s="117">
        <v>13</v>
      </c>
      <c r="D31" s="117" t="s">
        <v>159</v>
      </c>
      <c r="E31" s="193" t="s">
        <v>160</v>
      </c>
      <c r="F31" s="193" t="s">
        <v>14</v>
      </c>
      <c r="G31" s="117">
        <v>4</v>
      </c>
      <c r="H31" s="117">
        <v>72</v>
      </c>
      <c r="I31" s="117">
        <v>36</v>
      </c>
      <c r="J31" s="117">
        <v>36</v>
      </c>
      <c r="K31" s="117"/>
      <c r="L31" s="117"/>
      <c r="M31" s="117"/>
      <c r="N31" s="196">
        <v>43994</v>
      </c>
      <c r="O31" s="117"/>
      <c r="P31" s="117"/>
      <c r="Q31" s="117" t="s">
        <v>16</v>
      </c>
      <c r="R31" s="193" t="s">
        <v>17</v>
      </c>
      <c r="S31" s="193"/>
    </row>
    <row r="32" spans="1:19" s="180" customFormat="1" ht="16.5" customHeight="1" x14ac:dyDescent="0.2">
      <c r="A32" s="378"/>
      <c r="B32" s="378"/>
      <c r="C32" s="117">
        <v>14</v>
      </c>
      <c r="D32" s="117" t="s">
        <v>161</v>
      </c>
      <c r="E32" s="193" t="s">
        <v>162</v>
      </c>
      <c r="F32" s="193" t="s">
        <v>14</v>
      </c>
      <c r="G32" s="117">
        <v>4</v>
      </c>
      <c r="H32" s="117">
        <v>72</v>
      </c>
      <c r="I32" s="117">
        <v>36</v>
      </c>
      <c r="J32" s="117">
        <v>36</v>
      </c>
      <c r="K32" s="117"/>
      <c r="L32" s="117"/>
      <c r="M32" s="117"/>
      <c r="N32" s="196">
        <v>43994</v>
      </c>
      <c r="O32" s="117"/>
      <c r="P32" s="117"/>
      <c r="Q32" s="117" t="s">
        <v>16</v>
      </c>
      <c r="R32" s="193" t="s">
        <v>17</v>
      </c>
      <c r="S32" s="193"/>
    </row>
    <row r="33" spans="1:19" s="180" customFormat="1" ht="16.5" customHeight="1" x14ac:dyDescent="0.2">
      <c r="A33" s="378"/>
      <c r="B33" s="378"/>
      <c r="C33" s="117">
        <v>15</v>
      </c>
      <c r="D33" s="117" t="s">
        <v>163</v>
      </c>
      <c r="E33" s="195" t="s">
        <v>187</v>
      </c>
      <c r="F33" s="193" t="s">
        <v>14</v>
      </c>
      <c r="G33" s="117">
        <v>4</v>
      </c>
      <c r="H33" s="117">
        <v>72</v>
      </c>
      <c r="I33" s="117">
        <v>36</v>
      </c>
      <c r="J33" s="117">
        <v>36</v>
      </c>
      <c r="K33" s="117"/>
      <c r="L33" s="117"/>
      <c r="M33" s="117"/>
      <c r="N33" s="196">
        <v>43994</v>
      </c>
      <c r="O33" s="117"/>
      <c r="P33" s="117"/>
      <c r="Q33" s="117" t="s">
        <v>16</v>
      </c>
      <c r="R33" s="193" t="s">
        <v>17</v>
      </c>
      <c r="S33" s="193"/>
    </row>
    <row r="34" spans="1:19" s="180" customFormat="1" ht="16.5" customHeight="1" x14ac:dyDescent="0.2">
      <c r="A34" s="378"/>
      <c r="B34" s="378"/>
      <c r="C34" s="117">
        <v>16</v>
      </c>
      <c r="D34" s="117" t="s">
        <v>165</v>
      </c>
      <c r="E34" s="193" t="s">
        <v>166</v>
      </c>
      <c r="F34" s="193" t="s">
        <v>14</v>
      </c>
      <c r="G34" s="117">
        <v>4</v>
      </c>
      <c r="H34" s="117">
        <v>72</v>
      </c>
      <c r="I34" s="117">
        <v>36</v>
      </c>
      <c r="J34" s="117">
        <v>36</v>
      </c>
      <c r="K34" s="117"/>
      <c r="L34" s="117"/>
      <c r="M34" s="117"/>
      <c r="N34" s="196">
        <v>43994</v>
      </c>
      <c r="O34" s="117"/>
      <c r="P34" s="117"/>
      <c r="Q34" s="117" t="s">
        <v>16</v>
      </c>
      <c r="R34" s="193" t="s">
        <v>17</v>
      </c>
      <c r="S34" s="193"/>
    </row>
    <row r="35" spans="1:19" s="180" customFormat="1" ht="16.5" customHeight="1" x14ac:dyDescent="0.2">
      <c r="A35" s="378"/>
      <c r="B35" s="378"/>
      <c r="C35" s="117">
        <v>17</v>
      </c>
      <c r="D35" s="117" t="s">
        <v>167</v>
      </c>
      <c r="E35" s="195" t="s">
        <v>188</v>
      </c>
      <c r="F35" s="193" t="s">
        <v>31</v>
      </c>
      <c r="G35" s="117">
        <v>16</v>
      </c>
      <c r="H35" s="117">
        <v>448</v>
      </c>
      <c r="I35" s="117">
        <v>0</v>
      </c>
      <c r="J35" s="117">
        <v>448</v>
      </c>
      <c r="K35" s="117"/>
      <c r="L35" s="117"/>
      <c r="M35" s="117"/>
      <c r="N35" s="117"/>
      <c r="O35" s="117"/>
      <c r="P35" s="117" t="s">
        <v>71</v>
      </c>
      <c r="Q35" s="117" t="s">
        <v>21</v>
      </c>
      <c r="R35" s="193" t="s">
        <v>32</v>
      </c>
      <c r="S35" s="193"/>
    </row>
    <row r="36" spans="1:19" s="180" customFormat="1" ht="16.5" customHeight="1" x14ac:dyDescent="0.2">
      <c r="A36" s="378"/>
      <c r="B36" s="378"/>
      <c r="C36" s="117"/>
      <c r="D36" s="117"/>
      <c r="E36" s="193" t="s">
        <v>41</v>
      </c>
      <c r="F36" s="193"/>
      <c r="G36" s="117">
        <v>80</v>
      </c>
      <c r="H36" s="117">
        <v>1600</v>
      </c>
      <c r="I36" s="117">
        <v>576</v>
      </c>
      <c r="J36" s="117">
        <v>1024</v>
      </c>
      <c r="K36" s="117"/>
      <c r="L36" s="117"/>
      <c r="M36" s="117"/>
      <c r="N36" s="117"/>
      <c r="O36" s="117"/>
      <c r="P36" s="117"/>
      <c r="Q36" s="117"/>
      <c r="R36" s="193"/>
      <c r="S36" s="193"/>
    </row>
    <row r="37" spans="1:19" s="180" customFormat="1" ht="16.5" customHeight="1" x14ac:dyDescent="0.2">
      <c r="A37" s="378"/>
      <c r="B37" s="357" t="s">
        <v>120</v>
      </c>
      <c r="C37" s="117">
        <v>1</v>
      </c>
      <c r="D37" s="117" t="s">
        <v>168</v>
      </c>
      <c r="E37" s="193" t="s">
        <v>169</v>
      </c>
      <c r="F37" s="193" t="s">
        <v>14</v>
      </c>
      <c r="G37" s="117">
        <v>4</v>
      </c>
      <c r="H37" s="117">
        <v>72</v>
      </c>
      <c r="I37" s="117">
        <v>36</v>
      </c>
      <c r="J37" s="117">
        <v>36</v>
      </c>
      <c r="K37" s="117"/>
      <c r="L37" s="117"/>
      <c r="M37" s="117"/>
      <c r="N37" s="117"/>
      <c r="O37" s="196">
        <v>43994</v>
      </c>
      <c r="P37" s="117"/>
      <c r="Q37" s="117" t="s">
        <v>21</v>
      </c>
      <c r="R37" s="193" t="s">
        <v>17</v>
      </c>
      <c r="S37" s="193"/>
    </row>
    <row r="38" spans="1:19" s="180" customFormat="1" ht="16.5" customHeight="1" x14ac:dyDescent="0.2">
      <c r="A38" s="378"/>
      <c r="B38" s="378"/>
      <c r="C38" s="117">
        <v>2</v>
      </c>
      <c r="D38" s="117" t="s">
        <v>170</v>
      </c>
      <c r="E38" s="193" t="s">
        <v>171</v>
      </c>
      <c r="F38" s="193" t="s">
        <v>14</v>
      </c>
      <c r="G38" s="117">
        <v>4</v>
      </c>
      <c r="H38" s="117">
        <v>72</v>
      </c>
      <c r="I38" s="117">
        <v>36</v>
      </c>
      <c r="J38" s="117">
        <v>36</v>
      </c>
      <c r="K38" s="117"/>
      <c r="L38" s="117"/>
      <c r="M38" s="117"/>
      <c r="N38" s="117"/>
      <c r="O38" s="196">
        <v>43994</v>
      </c>
      <c r="P38" s="117"/>
      <c r="Q38" s="117" t="s">
        <v>21</v>
      </c>
      <c r="R38" s="193" t="s">
        <v>17</v>
      </c>
      <c r="S38" s="193"/>
    </row>
    <row r="39" spans="1:19" s="180" customFormat="1" ht="16.5" customHeight="1" x14ac:dyDescent="0.2">
      <c r="A39" s="378"/>
      <c r="B39" s="378"/>
      <c r="C39" s="117">
        <v>3</v>
      </c>
      <c r="D39" s="117" t="s">
        <v>172</v>
      </c>
      <c r="E39" s="193" t="s">
        <v>173</v>
      </c>
      <c r="F39" s="193" t="s">
        <v>14</v>
      </c>
      <c r="G39" s="117">
        <v>4</v>
      </c>
      <c r="H39" s="117">
        <v>72</v>
      </c>
      <c r="I39" s="117">
        <v>36</v>
      </c>
      <c r="J39" s="117">
        <v>36</v>
      </c>
      <c r="K39" s="117"/>
      <c r="L39" s="117"/>
      <c r="M39" s="117"/>
      <c r="N39" s="117"/>
      <c r="O39" s="196">
        <v>43994</v>
      </c>
      <c r="P39" s="117"/>
      <c r="Q39" s="117" t="s">
        <v>21</v>
      </c>
      <c r="R39" s="193" t="s">
        <v>17</v>
      </c>
      <c r="S39" s="193"/>
    </row>
    <row r="40" spans="1:19" s="180" customFormat="1" ht="16.5" customHeight="1" x14ac:dyDescent="0.2">
      <c r="A40" s="378"/>
      <c r="B40" s="378"/>
      <c r="C40" s="117">
        <v>4</v>
      </c>
      <c r="D40" s="117" t="s">
        <v>174</v>
      </c>
      <c r="E40" s="193" t="s">
        <v>175</v>
      </c>
      <c r="F40" s="193" t="s">
        <v>14</v>
      </c>
      <c r="G40" s="117">
        <v>4</v>
      </c>
      <c r="H40" s="117">
        <v>72</v>
      </c>
      <c r="I40" s="117">
        <v>36</v>
      </c>
      <c r="J40" s="117">
        <v>36</v>
      </c>
      <c r="K40" s="117"/>
      <c r="L40" s="117"/>
      <c r="M40" s="117"/>
      <c r="N40" s="117"/>
      <c r="O40" s="196">
        <v>43994</v>
      </c>
      <c r="P40" s="117"/>
      <c r="Q40" s="117" t="s">
        <v>21</v>
      </c>
      <c r="R40" s="193" t="s">
        <v>17</v>
      </c>
      <c r="S40" s="193"/>
    </row>
    <row r="41" spans="1:19" s="180" customFormat="1" ht="16.5" customHeight="1" x14ac:dyDescent="0.2">
      <c r="A41" s="378"/>
      <c r="B41" s="378"/>
      <c r="C41" s="117">
        <v>5</v>
      </c>
      <c r="D41" s="117" t="s">
        <v>176</v>
      </c>
      <c r="E41" s="193" t="s">
        <v>177</v>
      </c>
      <c r="F41" s="193" t="s">
        <v>14</v>
      </c>
      <c r="G41" s="117">
        <v>4</v>
      </c>
      <c r="H41" s="117">
        <v>72</v>
      </c>
      <c r="I41" s="117">
        <v>36</v>
      </c>
      <c r="J41" s="117">
        <v>36</v>
      </c>
      <c r="K41" s="117"/>
      <c r="L41" s="117"/>
      <c r="M41" s="117"/>
      <c r="N41" s="117"/>
      <c r="O41" s="196">
        <v>43994</v>
      </c>
      <c r="P41" s="117"/>
      <c r="Q41" s="117" t="s">
        <v>21</v>
      </c>
      <c r="R41" s="193" t="s">
        <v>17</v>
      </c>
      <c r="S41" s="193"/>
    </row>
    <row r="42" spans="1:19" s="180" customFormat="1" ht="16.5" customHeight="1" x14ac:dyDescent="0.2">
      <c r="A42" s="378"/>
      <c r="B42" s="378"/>
      <c r="C42" s="117">
        <v>6</v>
      </c>
      <c r="D42" s="117" t="s">
        <v>178</v>
      </c>
      <c r="E42" s="193" t="s">
        <v>179</v>
      </c>
      <c r="F42" s="193" t="s">
        <v>14</v>
      </c>
      <c r="G42" s="117">
        <v>4</v>
      </c>
      <c r="H42" s="117">
        <v>72</v>
      </c>
      <c r="I42" s="117">
        <v>36</v>
      </c>
      <c r="J42" s="117">
        <v>36</v>
      </c>
      <c r="K42" s="117"/>
      <c r="L42" s="117"/>
      <c r="M42" s="117"/>
      <c r="N42" s="117"/>
      <c r="O42" s="196">
        <v>43994</v>
      </c>
      <c r="P42" s="117"/>
      <c r="Q42" s="117" t="s">
        <v>21</v>
      </c>
      <c r="R42" s="193" t="s">
        <v>17</v>
      </c>
      <c r="S42" s="193"/>
    </row>
    <row r="43" spans="1:19" s="180" customFormat="1" ht="16.5" customHeight="1" x14ac:dyDescent="0.2">
      <c r="A43" s="378"/>
      <c r="B43" s="193"/>
      <c r="C43" s="117"/>
      <c r="D43" s="117" t="s">
        <v>180</v>
      </c>
      <c r="E43" s="193"/>
      <c r="F43" s="193"/>
      <c r="G43" s="117">
        <v>16</v>
      </c>
      <c r="H43" s="117">
        <v>288</v>
      </c>
      <c r="I43" s="117">
        <v>144</v>
      </c>
      <c r="J43" s="117">
        <v>144</v>
      </c>
      <c r="K43" s="117"/>
      <c r="L43" s="117"/>
      <c r="M43" s="117"/>
      <c r="N43" s="117"/>
      <c r="O43" s="117"/>
      <c r="P43" s="117"/>
      <c r="Q43" s="117"/>
      <c r="R43" s="193"/>
      <c r="S43" s="193"/>
    </row>
    <row r="44" spans="1:19" s="180" customFormat="1" ht="16.5" customHeight="1" x14ac:dyDescent="0.2">
      <c r="A44" s="193"/>
      <c r="B44" s="193" t="s">
        <v>138</v>
      </c>
      <c r="C44" s="117"/>
      <c r="D44" s="117"/>
      <c r="E44" s="193"/>
      <c r="F44" s="193"/>
      <c r="G44" s="117">
        <v>132.5</v>
      </c>
      <c r="H44" s="117">
        <v>2520</v>
      </c>
      <c r="I44" s="117">
        <v>1203</v>
      </c>
      <c r="J44" s="117">
        <v>1317</v>
      </c>
      <c r="K44" s="117"/>
      <c r="L44" s="117"/>
      <c r="M44" s="117"/>
      <c r="N44" s="117"/>
      <c r="O44" s="117"/>
      <c r="P44" s="117"/>
      <c r="Q44" s="117"/>
      <c r="R44" s="193"/>
      <c r="S44" s="193"/>
    </row>
    <row r="46" spans="1:19" x14ac:dyDescent="0.2">
      <c r="E46" s="12" t="s">
        <v>114</v>
      </c>
    </row>
  </sheetData>
  <autoFilter ref="A3:S44" xr:uid="{33119508-7F68-4578-84D5-56A0E6B1707C}"/>
  <mergeCells count="22">
    <mergeCell ref="A1:S1"/>
    <mergeCell ref="K2:P2"/>
    <mergeCell ref="Q2:Q4"/>
    <mergeCell ref="R2:R4"/>
    <mergeCell ref="S2:S4"/>
    <mergeCell ref="F2:F4"/>
    <mergeCell ref="G2:G4"/>
    <mergeCell ref="H3:H4"/>
    <mergeCell ref="I3:I4"/>
    <mergeCell ref="J3:J4"/>
    <mergeCell ref="C2:C4"/>
    <mergeCell ref="D2:D4"/>
    <mergeCell ref="E2:E4"/>
    <mergeCell ref="A19:A43"/>
    <mergeCell ref="B19:B36"/>
    <mergeCell ref="B37:B42"/>
    <mergeCell ref="H2:J2"/>
    <mergeCell ref="A5:A18"/>
    <mergeCell ref="B5:B16"/>
    <mergeCell ref="B17:B18"/>
    <mergeCell ref="A2:A4"/>
    <mergeCell ref="B2:B4"/>
  </mergeCells>
  <phoneticPr fontId="4"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3B10-4EBF-483A-86A7-35F86765DAD3}">
  <dimension ref="A1:U45"/>
  <sheetViews>
    <sheetView workbookViewId="0">
      <pane xSplit="1" ySplit="5" topLeftCell="B36" activePane="bottomRight" state="frozen"/>
      <selection pane="topRight" activeCell="B1" sqref="B1"/>
      <selection pane="bottomLeft" activeCell="A6" sqref="A6"/>
      <selection pane="bottomRight" activeCell="B6" sqref="A6:XFD6"/>
    </sheetView>
  </sheetViews>
  <sheetFormatPr defaultColWidth="9" defaultRowHeight="14.25" x14ac:dyDescent="0.2"/>
  <cols>
    <col min="1" max="1" width="4.625" style="44" customWidth="1"/>
    <col min="2" max="2" width="4.375" style="44" customWidth="1"/>
    <col min="3" max="3" width="9.375" style="44" hidden="1" customWidth="1"/>
    <col min="4" max="4" width="8" style="44" hidden="1" customWidth="1"/>
    <col min="5" max="5" width="30.625" style="44" customWidth="1"/>
    <col min="6" max="6" width="8.875" style="44" customWidth="1"/>
    <col min="7" max="7" width="5.875" style="44" customWidth="1"/>
    <col min="8" max="8" width="6.625" style="2" customWidth="1"/>
    <col min="9" max="9" width="6.125" style="44" customWidth="1"/>
    <col min="10" max="11" width="5.75" style="2" customWidth="1"/>
    <col min="12" max="13" width="5.75" style="44" customWidth="1"/>
    <col min="14" max="14" width="6" style="44" customWidth="1"/>
    <col min="15" max="20" width="3.75" style="44" customWidth="1"/>
    <col min="21" max="21" width="13.75" style="44" customWidth="1"/>
    <col min="22" max="256" width="9" style="44"/>
    <col min="257" max="257" width="4.625" style="44" customWidth="1"/>
    <col min="258" max="258" width="2.625" style="44" customWidth="1"/>
    <col min="259" max="260" width="0" style="44" hidden="1" customWidth="1"/>
    <col min="261" max="261" width="14.375" style="44" customWidth="1"/>
    <col min="262" max="262" width="5.875" style="44" customWidth="1"/>
    <col min="263" max="263" width="4.375" style="44" customWidth="1"/>
    <col min="264" max="264" width="3.375" style="44" customWidth="1"/>
    <col min="265" max="265" width="4.375" style="44" customWidth="1"/>
    <col min="266" max="269" width="3.625" style="44" customWidth="1"/>
    <col min="270" max="270" width="4" style="44" customWidth="1"/>
    <col min="271" max="271" width="3.125" style="44" customWidth="1"/>
    <col min="272" max="272" width="3" style="44" customWidth="1"/>
    <col min="273" max="273" width="3.125" style="44" customWidth="1"/>
    <col min="274" max="276" width="2.625" style="44" customWidth="1"/>
    <col min="277" max="277" width="0" style="44" hidden="1" customWidth="1"/>
    <col min="278" max="512" width="9" style="44"/>
    <col min="513" max="513" width="4.625" style="44" customWidth="1"/>
    <col min="514" max="514" width="2.625" style="44" customWidth="1"/>
    <col min="515" max="516" width="0" style="44" hidden="1" customWidth="1"/>
    <col min="517" max="517" width="14.375" style="44" customWidth="1"/>
    <col min="518" max="518" width="5.875" style="44" customWidth="1"/>
    <col min="519" max="519" width="4.375" style="44" customWidth="1"/>
    <col min="520" max="520" width="3.375" style="44" customWidth="1"/>
    <col min="521" max="521" width="4.375" style="44" customWidth="1"/>
    <col min="522" max="525" width="3.625" style="44" customWidth="1"/>
    <col min="526" max="526" width="4" style="44" customWidth="1"/>
    <col min="527" max="527" width="3.125" style="44" customWidth="1"/>
    <col min="528" max="528" width="3" style="44" customWidth="1"/>
    <col min="529" max="529" width="3.125" style="44" customWidth="1"/>
    <col min="530" max="532" width="2.625" style="44" customWidth="1"/>
    <col min="533" max="533" width="0" style="44" hidden="1" customWidth="1"/>
    <col min="534" max="768" width="9" style="44"/>
    <col min="769" max="769" width="4.625" style="44" customWidth="1"/>
    <col min="770" max="770" width="2.625" style="44" customWidth="1"/>
    <col min="771" max="772" width="0" style="44" hidden="1" customWidth="1"/>
    <col min="773" max="773" width="14.375" style="44" customWidth="1"/>
    <col min="774" max="774" width="5.875" style="44" customWidth="1"/>
    <col min="775" max="775" width="4.375" style="44" customWidth="1"/>
    <col min="776" max="776" width="3.375" style="44" customWidth="1"/>
    <col min="777" max="777" width="4.375" style="44" customWidth="1"/>
    <col min="778" max="781" width="3.625" style="44" customWidth="1"/>
    <col min="782" max="782" width="4" style="44" customWidth="1"/>
    <col min="783" max="783" width="3.125" style="44" customWidth="1"/>
    <col min="784" max="784" width="3" style="44" customWidth="1"/>
    <col min="785" max="785" width="3.125" style="44" customWidth="1"/>
    <col min="786" max="788" width="2.625" style="44" customWidth="1"/>
    <col min="789" max="789" width="0" style="44" hidden="1" customWidth="1"/>
    <col min="790" max="1024" width="9" style="44"/>
    <col min="1025" max="1025" width="4.625" style="44" customWidth="1"/>
    <col min="1026" max="1026" width="2.625" style="44" customWidth="1"/>
    <col min="1027" max="1028" width="0" style="44" hidden="1" customWidth="1"/>
    <col min="1029" max="1029" width="14.375" style="44" customWidth="1"/>
    <col min="1030" max="1030" width="5.875" style="44" customWidth="1"/>
    <col min="1031" max="1031" width="4.375" style="44" customWidth="1"/>
    <col min="1032" max="1032" width="3.375" style="44" customWidth="1"/>
    <col min="1033" max="1033" width="4.375" style="44" customWidth="1"/>
    <col min="1034" max="1037" width="3.625" style="44" customWidth="1"/>
    <col min="1038" max="1038" width="4" style="44" customWidth="1"/>
    <col min="1039" max="1039" width="3.125" style="44" customWidth="1"/>
    <col min="1040" max="1040" width="3" style="44" customWidth="1"/>
    <col min="1041" max="1041" width="3.125" style="44" customWidth="1"/>
    <col min="1042" max="1044" width="2.625" style="44" customWidth="1"/>
    <col min="1045" max="1045" width="0" style="44" hidden="1" customWidth="1"/>
    <col min="1046" max="1280" width="9" style="44"/>
    <col min="1281" max="1281" width="4.625" style="44" customWidth="1"/>
    <col min="1282" max="1282" width="2.625" style="44" customWidth="1"/>
    <col min="1283" max="1284" width="0" style="44" hidden="1" customWidth="1"/>
    <col min="1285" max="1285" width="14.375" style="44" customWidth="1"/>
    <col min="1286" max="1286" width="5.875" style="44" customWidth="1"/>
    <col min="1287" max="1287" width="4.375" style="44" customWidth="1"/>
    <col min="1288" max="1288" width="3.375" style="44" customWidth="1"/>
    <col min="1289" max="1289" width="4.375" style="44" customWidth="1"/>
    <col min="1290" max="1293" width="3.625" style="44" customWidth="1"/>
    <col min="1294" max="1294" width="4" style="44" customWidth="1"/>
    <col min="1295" max="1295" width="3.125" style="44" customWidth="1"/>
    <col min="1296" max="1296" width="3" style="44" customWidth="1"/>
    <col min="1297" max="1297" width="3.125" style="44" customWidth="1"/>
    <col min="1298" max="1300" width="2.625" style="44" customWidth="1"/>
    <col min="1301" max="1301" width="0" style="44" hidden="1" customWidth="1"/>
    <col min="1302" max="1536" width="9" style="44"/>
    <col min="1537" max="1537" width="4.625" style="44" customWidth="1"/>
    <col min="1538" max="1538" width="2.625" style="44" customWidth="1"/>
    <col min="1539" max="1540" width="0" style="44" hidden="1" customWidth="1"/>
    <col min="1541" max="1541" width="14.375" style="44" customWidth="1"/>
    <col min="1542" max="1542" width="5.875" style="44" customWidth="1"/>
    <col min="1543" max="1543" width="4.375" style="44" customWidth="1"/>
    <col min="1544" max="1544" width="3.375" style="44" customWidth="1"/>
    <col min="1545" max="1545" width="4.375" style="44" customWidth="1"/>
    <col min="1546" max="1549" width="3.625" style="44" customWidth="1"/>
    <col min="1550" max="1550" width="4" style="44" customWidth="1"/>
    <col min="1551" max="1551" width="3.125" style="44" customWidth="1"/>
    <col min="1552" max="1552" width="3" style="44" customWidth="1"/>
    <col min="1553" max="1553" width="3.125" style="44" customWidth="1"/>
    <col min="1554" max="1556" width="2.625" style="44" customWidth="1"/>
    <col min="1557" max="1557" width="0" style="44" hidden="1" customWidth="1"/>
    <col min="1558" max="1792" width="9" style="44"/>
    <col min="1793" max="1793" width="4.625" style="44" customWidth="1"/>
    <col min="1794" max="1794" width="2.625" style="44" customWidth="1"/>
    <col min="1795" max="1796" width="0" style="44" hidden="1" customWidth="1"/>
    <col min="1797" max="1797" width="14.375" style="44" customWidth="1"/>
    <col min="1798" max="1798" width="5.875" style="44" customWidth="1"/>
    <col min="1799" max="1799" width="4.375" style="44" customWidth="1"/>
    <col min="1800" max="1800" width="3.375" style="44" customWidth="1"/>
    <col min="1801" max="1801" width="4.375" style="44" customWidth="1"/>
    <col min="1802" max="1805" width="3.625" style="44" customWidth="1"/>
    <col min="1806" max="1806" width="4" style="44" customWidth="1"/>
    <col min="1807" max="1807" width="3.125" style="44" customWidth="1"/>
    <col min="1808" max="1808" width="3" style="44" customWidth="1"/>
    <col min="1809" max="1809" width="3.125" style="44" customWidth="1"/>
    <col min="1810" max="1812" width="2.625" style="44" customWidth="1"/>
    <col min="1813" max="1813" width="0" style="44" hidden="1" customWidth="1"/>
    <col min="1814" max="2048" width="9" style="44"/>
    <col min="2049" max="2049" width="4.625" style="44" customWidth="1"/>
    <col min="2050" max="2050" width="2.625" style="44" customWidth="1"/>
    <col min="2051" max="2052" width="0" style="44" hidden="1" customWidth="1"/>
    <col min="2053" max="2053" width="14.375" style="44" customWidth="1"/>
    <col min="2054" max="2054" width="5.875" style="44" customWidth="1"/>
    <col min="2055" max="2055" width="4.375" style="44" customWidth="1"/>
    <col min="2056" max="2056" width="3.375" style="44" customWidth="1"/>
    <col min="2057" max="2057" width="4.375" style="44" customWidth="1"/>
    <col min="2058" max="2061" width="3.625" style="44" customWidth="1"/>
    <col min="2062" max="2062" width="4" style="44" customWidth="1"/>
    <col min="2063" max="2063" width="3.125" style="44" customWidth="1"/>
    <col min="2064" max="2064" width="3" style="44" customWidth="1"/>
    <col min="2065" max="2065" width="3.125" style="44" customWidth="1"/>
    <col min="2066" max="2068" width="2.625" style="44" customWidth="1"/>
    <col min="2069" max="2069" width="0" style="44" hidden="1" customWidth="1"/>
    <col min="2070" max="2304" width="9" style="44"/>
    <col min="2305" max="2305" width="4.625" style="44" customWidth="1"/>
    <col min="2306" max="2306" width="2.625" style="44" customWidth="1"/>
    <col min="2307" max="2308" width="0" style="44" hidden="1" customWidth="1"/>
    <col min="2309" max="2309" width="14.375" style="44" customWidth="1"/>
    <col min="2310" max="2310" width="5.875" style="44" customWidth="1"/>
    <col min="2311" max="2311" width="4.375" style="44" customWidth="1"/>
    <col min="2312" max="2312" width="3.375" style="44" customWidth="1"/>
    <col min="2313" max="2313" width="4.375" style="44" customWidth="1"/>
    <col min="2314" max="2317" width="3.625" style="44" customWidth="1"/>
    <col min="2318" max="2318" width="4" style="44" customWidth="1"/>
    <col min="2319" max="2319" width="3.125" style="44" customWidth="1"/>
    <col min="2320" max="2320" width="3" style="44" customWidth="1"/>
    <col min="2321" max="2321" width="3.125" style="44" customWidth="1"/>
    <col min="2322" max="2324" width="2.625" style="44" customWidth="1"/>
    <col min="2325" max="2325" width="0" style="44" hidden="1" customWidth="1"/>
    <col min="2326" max="2560" width="9" style="44"/>
    <col min="2561" max="2561" width="4.625" style="44" customWidth="1"/>
    <col min="2562" max="2562" width="2.625" style="44" customWidth="1"/>
    <col min="2563" max="2564" width="0" style="44" hidden="1" customWidth="1"/>
    <col min="2565" max="2565" width="14.375" style="44" customWidth="1"/>
    <col min="2566" max="2566" width="5.875" style="44" customWidth="1"/>
    <col min="2567" max="2567" width="4.375" style="44" customWidth="1"/>
    <col min="2568" max="2568" width="3.375" style="44" customWidth="1"/>
    <col min="2569" max="2569" width="4.375" style="44" customWidth="1"/>
    <col min="2570" max="2573" width="3.625" style="44" customWidth="1"/>
    <col min="2574" max="2574" width="4" style="44" customWidth="1"/>
    <col min="2575" max="2575" width="3.125" style="44" customWidth="1"/>
    <col min="2576" max="2576" width="3" style="44" customWidth="1"/>
    <col min="2577" max="2577" width="3.125" style="44" customWidth="1"/>
    <col min="2578" max="2580" width="2.625" style="44" customWidth="1"/>
    <col min="2581" max="2581" width="0" style="44" hidden="1" customWidth="1"/>
    <col min="2582" max="2816" width="9" style="44"/>
    <col min="2817" max="2817" width="4.625" style="44" customWidth="1"/>
    <col min="2818" max="2818" width="2.625" style="44" customWidth="1"/>
    <col min="2819" max="2820" width="0" style="44" hidden="1" customWidth="1"/>
    <col min="2821" max="2821" width="14.375" style="44" customWidth="1"/>
    <col min="2822" max="2822" width="5.875" style="44" customWidth="1"/>
    <col min="2823" max="2823" width="4.375" style="44" customWidth="1"/>
    <col min="2824" max="2824" width="3.375" style="44" customWidth="1"/>
    <col min="2825" max="2825" width="4.375" style="44" customWidth="1"/>
    <col min="2826" max="2829" width="3.625" style="44" customWidth="1"/>
    <col min="2830" max="2830" width="4" style="44" customWidth="1"/>
    <col min="2831" max="2831" width="3.125" style="44" customWidth="1"/>
    <col min="2832" max="2832" width="3" style="44" customWidth="1"/>
    <col min="2833" max="2833" width="3.125" style="44" customWidth="1"/>
    <col min="2834" max="2836" width="2.625" style="44" customWidth="1"/>
    <col min="2837" max="2837" width="0" style="44" hidden="1" customWidth="1"/>
    <col min="2838" max="3072" width="9" style="44"/>
    <col min="3073" max="3073" width="4.625" style="44" customWidth="1"/>
    <col min="3074" max="3074" width="2.625" style="44" customWidth="1"/>
    <col min="3075" max="3076" width="0" style="44" hidden="1" customWidth="1"/>
    <col min="3077" max="3077" width="14.375" style="44" customWidth="1"/>
    <col min="3078" max="3078" width="5.875" style="44" customWidth="1"/>
    <col min="3079" max="3079" width="4.375" style="44" customWidth="1"/>
    <col min="3080" max="3080" width="3.375" style="44" customWidth="1"/>
    <col min="3081" max="3081" width="4.375" style="44" customWidth="1"/>
    <col min="3082" max="3085" width="3.625" style="44" customWidth="1"/>
    <col min="3086" max="3086" width="4" style="44" customWidth="1"/>
    <col min="3087" max="3087" width="3.125" style="44" customWidth="1"/>
    <col min="3088" max="3088" width="3" style="44" customWidth="1"/>
    <col min="3089" max="3089" width="3.125" style="44" customWidth="1"/>
    <col min="3090" max="3092" width="2.625" style="44" customWidth="1"/>
    <col min="3093" max="3093" width="0" style="44" hidden="1" customWidth="1"/>
    <col min="3094" max="3328" width="9" style="44"/>
    <col min="3329" max="3329" width="4.625" style="44" customWidth="1"/>
    <col min="3330" max="3330" width="2.625" style="44" customWidth="1"/>
    <col min="3331" max="3332" width="0" style="44" hidden="1" customWidth="1"/>
    <col min="3333" max="3333" width="14.375" style="44" customWidth="1"/>
    <col min="3334" max="3334" width="5.875" style="44" customWidth="1"/>
    <col min="3335" max="3335" width="4.375" style="44" customWidth="1"/>
    <col min="3336" max="3336" width="3.375" style="44" customWidth="1"/>
    <col min="3337" max="3337" width="4.375" style="44" customWidth="1"/>
    <col min="3338" max="3341" width="3.625" style="44" customWidth="1"/>
    <col min="3342" max="3342" width="4" style="44" customWidth="1"/>
    <col min="3343" max="3343" width="3.125" style="44" customWidth="1"/>
    <col min="3344" max="3344" width="3" style="44" customWidth="1"/>
    <col min="3345" max="3345" width="3.125" style="44" customWidth="1"/>
    <col min="3346" max="3348" width="2.625" style="44" customWidth="1"/>
    <col min="3349" max="3349" width="0" style="44" hidden="1" customWidth="1"/>
    <col min="3350" max="3584" width="9" style="44"/>
    <col min="3585" max="3585" width="4.625" style="44" customWidth="1"/>
    <col min="3586" max="3586" width="2.625" style="44" customWidth="1"/>
    <col min="3587" max="3588" width="0" style="44" hidden="1" customWidth="1"/>
    <col min="3589" max="3589" width="14.375" style="44" customWidth="1"/>
    <col min="3590" max="3590" width="5.875" style="44" customWidth="1"/>
    <col min="3591" max="3591" width="4.375" style="44" customWidth="1"/>
    <col min="3592" max="3592" width="3.375" style="44" customWidth="1"/>
    <col min="3593" max="3593" width="4.375" style="44" customWidth="1"/>
    <col min="3594" max="3597" width="3.625" style="44" customWidth="1"/>
    <col min="3598" max="3598" width="4" style="44" customWidth="1"/>
    <col min="3599" max="3599" width="3.125" style="44" customWidth="1"/>
    <col min="3600" max="3600" width="3" style="44" customWidth="1"/>
    <col min="3601" max="3601" width="3.125" style="44" customWidth="1"/>
    <col min="3602" max="3604" width="2.625" style="44" customWidth="1"/>
    <col min="3605" max="3605" width="0" style="44" hidden="1" customWidth="1"/>
    <col min="3606" max="3840" width="9" style="44"/>
    <col min="3841" max="3841" width="4.625" style="44" customWidth="1"/>
    <col min="3842" max="3842" width="2.625" style="44" customWidth="1"/>
    <col min="3843" max="3844" width="0" style="44" hidden="1" customWidth="1"/>
    <col min="3845" max="3845" width="14.375" style="44" customWidth="1"/>
    <col min="3846" max="3846" width="5.875" style="44" customWidth="1"/>
    <col min="3847" max="3847" width="4.375" style="44" customWidth="1"/>
    <col min="3848" max="3848" width="3.375" style="44" customWidth="1"/>
    <col min="3849" max="3849" width="4.375" style="44" customWidth="1"/>
    <col min="3850" max="3853" width="3.625" style="44" customWidth="1"/>
    <col min="3854" max="3854" width="4" style="44" customWidth="1"/>
    <col min="3855" max="3855" width="3.125" style="44" customWidth="1"/>
    <col min="3856" max="3856" width="3" style="44" customWidth="1"/>
    <col min="3857" max="3857" width="3.125" style="44" customWidth="1"/>
    <col min="3858" max="3860" width="2.625" style="44" customWidth="1"/>
    <col min="3861" max="3861" width="0" style="44" hidden="1" customWidth="1"/>
    <col min="3862" max="4096" width="9" style="44"/>
    <col min="4097" max="4097" width="4.625" style="44" customWidth="1"/>
    <col min="4098" max="4098" width="2.625" style="44" customWidth="1"/>
    <col min="4099" max="4100" width="0" style="44" hidden="1" customWidth="1"/>
    <col min="4101" max="4101" width="14.375" style="44" customWidth="1"/>
    <col min="4102" max="4102" width="5.875" style="44" customWidth="1"/>
    <col min="4103" max="4103" width="4.375" style="44" customWidth="1"/>
    <col min="4104" max="4104" width="3.375" style="44" customWidth="1"/>
    <col min="4105" max="4105" width="4.375" style="44" customWidth="1"/>
    <col min="4106" max="4109" width="3.625" style="44" customWidth="1"/>
    <col min="4110" max="4110" width="4" style="44" customWidth="1"/>
    <col min="4111" max="4111" width="3.125" style="44" customWidth="1"/>
    <col min="4112" max="4112" width="3" style="44" customWidth="1"/>
    <col min="4113" max="4113" width="3.125" style="44" customWidth="1"/>
    <col min="4114" max="4116" width="2.625" style="44" customWidth="1"/>
    <col min="4117" max="4117" width="0" style="44" hidden="1" customWidth="1"/>
    <col min="4118" max="4352" width="9" style="44"/>
    <col min="4353" max="4353" width="4.625" style="44" customWidth="1"/>
    <col min="4354" max="4354" width="2.625" style="44" customWidth="1"/>
    <col min="4355" max="4356" width="0" style="44" hidden="1" customWidth="1"/>
    <col min="4357" max="4357" width="14.375" style="44" customWidth="1"/>
    <col min="4358" max="4358" width="5.875" style="44" customWidth="1"/>
    <col min="4359" max="4359" width="4.375" style="44" customWidth="1"/>
    <col min="4360" max="4360" width="3.375" style="44" customWidth="1"/>
    <col min="4361" max="4361" width="4.375" style="44" customWidth="1"/>
    <col min="4362" max="4365" width="3.625" style="44" customWidth="1"/>
    <col min="4366" max="4366" width="4" style="44" customWidth="1"/>
    <col min="4367" max="4367" width="3.125" style="44" customWidth="1"/>
    <col min="4368" max="4368" width="3" style="44" customWidth="1"/>
    <col min="4369" max="4369" width="3.125" style="44" customWidth="1"/>
    <col min="4370" max="4372" width="2.625" style="44" customWidth="1"/>
    <col min="4373" max="4373" width="0" style="44" hidden="1" customWidth="1"/>
    <col min="4374" max="4608" width="9" style="44"/>
    <col min="4609" max="4609" width="4.625" style="44" customWidth="1"/>
    <col min="4610" max="4610" width="2.625" style="44" customWidth="1"/>
    <col min="4611" max="4612" width="0" style="44" hidden="1" customWidth="1"/>
    <col min="4613" max="4613" width="14.375" style="44" customWidth="1"/>
    <col min="4614" max="4614" width="5.875" style="44" customWidth="1"/>
    <col min="4615" max="4615" width="4.375" style="44" customWidth="1"/>
    <col min="4616" max="4616" width="3.375" style="44" customWidth="1"/>
    <col min="4617" max="4617" width="4.375" style="44" customWidth="1"/>
    <col min="4618" max="4621" width="3.625" style="44" customWidth="1"/>
    <col min="4622" max="4622" width="4" style="44" customWidth="1"/>
    <col min="4623" max="4623" width="3.125" style="44" customWidth="1"/>
    <col min="4624" max="4624" width="3" style="44" customWidth="1"/>
    <col min="4625" max="4625" width="3.125" style="44" customWidth="1"/>
    <col min="4626" max="4628" width="2.625" style="44" customWidth="1"/>
    <col min="4629" max="4629" width="0" style="44" hidden="1" customWidth="1"/>
    <col min="4630" max="4864" width="9" style="44"/>
    <col min="4865" max="4865" width="4.625" style="44" customWidth="1"/>
    <col min="4866" max="4866" width="2.625" style="44" customWidth="1"/>
    <col min="4867" max="4868" width="0" style="44" hidden="1" customWidth="1"/>
    <col min="4869" max="4869" width="14.375" style="44" customWidth="1"/>
    <col min="4870" max="4870" width="5.875" style="44" customWidth="1"/>
    <col min="4871" max="4871" width="4.375" style="44" customWidth="1"/>
    <col min="4872" max="4872" width="3.375" style="44" customWidth="1"/>
    <col min="4873" max="4873" width="4.375" style="44" customWidth="1"/>
    <col min="4874" max="4877" width="3.625" style="44" customWidth="1"/>
    <col min="4878" max="4878" width="4" style="44" customWidth="1"/>
    <col min="4879" max="4879" width="3.125" style="44" customWidth="1"/>
    <col min="4880" max="4880" width="3" style="44" customWidth="1"/>
    <col min="4881" max="4881" width="3.125" style="44" customWidth="1"/>
    <col min="4882" max="4884" width="2.625" style="44" customWidth="1"/>
    <col min="4885" max="4885" width="0" style="44" hidden="1" customWidth="1"/>
    <col min="4886" max="5120" width="9" style="44"/>
    <col min="5121" max="5121" width="4.625" style="44" customWidth="1"/>
    <col min="5122" max="5122" width="2.625" style="44" customWidth="1"/>
    <col min="5123" max="5124" width="0" style="44" hidden="1" customWidth="1"/>
    <col min="5125" max="5125" width="14.375" style="44" customWidth="1"/>
    <col min="5126" max="5126" width="5.875" style="44" customWidth="1"/>
    <col min="5127" max="5127" width="4.375" style="44" customWidth="1"/>
    <col min="5128" max="5128" width="3.375" style="44" customWidth="1"/>
    <col min="5129" max="5129" width="4.375" style="44" customWidth="1"/>
    <col min="5130" max="5133" width="3.625" style="44" customWidth="1"/>
    <col min="5134" max="5134" width="4" style="44" customWidth="1"/>
    <col min="5135" max="5135" width="3.125" style="44" customWidth="1"/>
    <col min="5136" max="5136" width="3" style="44" customWidth="1"/>
    <col min="5137" max="5137" width="3.125" style="44" customWidth="1"/>
    <col min="5138" max="5140" width="2.625" style="44" customWidth="1"/>
    <col min="5141" max="5141" width="0" style="44" hidden="1" customWidth="1"/>
    <col min="5142" max="5376" width="9" style="44"/>
    <col min="5377" max="5377" width="4.625" style="44" customWidth="1"/>
    <col min="5378" max="5378" width="2.625" style="44" customWidth="1"/>
    <col min="5379" max="5380" width="0" style="44" hidden="1" customWidth="1"/>
    <col min="5381" max="5381" width="14.375" style="44" customWidth="1"/>
    <col min="5382" max="5382" width="5.875" style="44" customWidth="1"/>
    <col min="5383" max="5383" width="4.375" style="44" customWidth="1"/>
    <col min="5384" max="5384" width="3.375" style="44" customWidth="1"/>
    <col min="5385" max="5385" width="4.375" style="44" customWidth="1"/>
    <col min="5386" max="5389" width="3.625" style="44" customWidth="1"/>
    <col min="5390" max="5390" width="4" style="44" customWidth="1"/>
    <col min="5391" max="5391" width="3.125" style="44" customWidth="1"/>
    <col min="5392" max="5392" width="3" style="44" customWidth="1"/>
    <col min="5393" max="5393" width="3.125" style="44" customWidth="1"/>
    <col min="5394" max="5396" width="2.625" style="44" customWidth="1"/>
    <col min="5397" max="5397" width="0" style="44" hidden="1" customWidth="1"/>
    <col min="5398" max="5632" width="9" style="44"/>
    <col min="5633" max="5633" width="4.625" style="44" customWidth="1"/>
    <col min="5634" max="5634" width="2.625" style="44" customWidth="1"/>
    <col min="5635" max="5636" width="0" style="44" hidden="1" customWidth="1"/>
    <col min="5637" max="5637" width="14.375" style="44" customWidth="1"/>
    <col min="5638" max="5638" width="5.875" style="44" customWidth="1"/>
    <col min="5639" max="5639" width="4.375" style="44" customWidth="1"/>
    <col min="5640" max="5640" width="3.375" style="44" customWidth="1"/>
    <col min="5641" max="5641" width="4.375" style="44" customWidth="1"/>
    <col min="5642" max="5645" width="3.625" style="44" customWidth="1"/>
    <col min="5646" max="5646" width="4" style="44" customWidth="1"/>
    <col min="5647" max="5647" width="3.125" style="44" customWidth="1"/>
    <col min="5648" max="5648" width="3" style="44" customWidth="1"/>
    <col min="5649" max="5649" width="3.125" style="44" customWidth="1"/>
    <col min="5650" max="5652" width="2.625" style="44" customWidth="1"/>
    <col min="5653" max="5653" width="0" style="44" hidden="1" customWidth="1"/>
    <col min="5654" max="5888" width="9" style="44"/>
    <col min="5889" max="5889" width="4.625" style="44" customWidth="1"/>
    <col min="5890" max="5890" width="2.625" style="44" customWidth="1"/>
    <col min="5891" max="5892" width="0" style="44" hidden="1" customWidth="1"/>
    <col min="5893" max="5893" width="14.375" style="44" customWidth="1"/>
    <col min="5894" max="5894" width="5.875" style="44" customWidth="1"/>
    <col min="5895" max="5895" width="4.375" style="44" customWidth="1"/>
    <col min="5896" max="5896" width="3.375" style="44" customWidth="1"/>
    <col min="5897" max="5897" width="4.375" style="44" customWidth="1"/>
    <col min="5898" max="5901" width="3.625" style="44" customWidth="1"/>
    <col min="5902" max="5902" width="4" style="44" customWidth="1"/>
    <col min="5903" max="5903" width="3.125" style="44" customWidth="1"/>
    <col min="5904" max="5904" width="3" style="44" customWidth="1"/>
    <col min="5905" max="5905" width="3.125" style="44" customWidth="1"/>
    <col min="5906" max="5908" width="2.625" style="44" customWidth="1"/>
    <col min="5909" max="5909" width="0" style="44" hidden="1" customWidth="1"/>
    <col min="5910" max="6144" width="9" style="44"/>
    <col min="6145" max="6145" width="4.625" style="44" customWidth="1"/>
    <col min="6146" max="6146" width="2.625" style="44" customWidth="1"/>
    <col min="6147" max="6148" width="0" style="44" hidden="1" customWidth="1"/>
    <col min="6149" max="6149" width="14.375" style="44" customWidth="1"/>
    <col min="6150" max="6150" width="5.875" style="44" customWidth="1"/>
    <col min="6151" max="6151" width="4.375" style="44" customWidth="1"/>
    <col min="6152" max="6152" width="3.375" style="44" customWidth="1"/>
    <col min="6153" max="6153" width="4.375" style="44" customWidth="1"/>
    <col min="6154" max="6157" width="3.625" style="44" customWidth="1"/>
    <col min="6158" max="6158" width="4" style="44" customWidth="1"/>
    <col min="6159" max="6159" width="3.125" style="44" customWidth="1"/>
    <col min="6160" max="6160" width="3" style="44" customWidth="1"/>
    <col min="6161" max="6161" width="3.125" style="44" customWidth="1"/>
    <col min="6162" max="6164" width="2.625" style="44" customWidth="1"/>
    <col min="6165" max="6165" width="0" style="44" hidden="1" customWidth="1"/>
    <col min="6166" max="6400" width="9" style="44"/>
    <col min="6401" max="6401" width="4.625" style="44" customWidth="1"/>
    <col min="6402" max="6402" width="2.625" style="44" customWidth="1"/>
    <col min="6403" max="6404" width="0" style="44" hidden="1" customWidth="1"/>
    <col min="6405" max="6405" width="14.375" style="44" customWidth="1"/>
    <col min="6406" max="6406" width="5.875" style="44" customWidth="1"/>
    <col min="6407" max="6407" width="4.375" style="44" customWidth="1"/>
    <col min="6408" max="6408" width="3.375" style="44" customWidth="1"/>
    <col min="6409" max="6409" width="4.375" style="44" customWidth="1"/>
    <col min="6410" max="6413" width="3.625" style="44" customWidth="1"/>
    <col min="6414" max="6414" width="4" style="44" customWidth="1"/>
    <col min="6415" max="6415" width="3.125" style="44" customWidth="1"/>
    <col min="6416" max="6416" width="3" style="44" customWidth="1"/>
    <col min="6417" max="6417" width="3.125" style="44" customWidth="1"/>
    <col min="6418" max="6420" width="2.625" style="44" customWidth="1"/>
    <col min="6421" max="6421" width="0" style="44" hidden="1" customWidth="1"/>
    <col min="6422" max="6656" width="9" style="44"/>
    <col min="6657" max="6657" width="4.625" style="44" customWidth="1"/>
    <col min="6658" max="6658" width="2.625" style="44" customWidth="1"/>
    <col min="6659" max="6660" width="0" style="44" hidden="1" customWidth="1"/>
    <col min="6661" max="6661" width="14.375" style="44" customWidth="1"/>
    <col min="6662" max="6662" width="5.875" style="44" customWidth="1"/>
    <col min="6663" max="6663" width="4.375" style="44" customWidth="1"/>
    <col min="6664" max="6664" width="3.375" style="44" customWidth="1"/>
    <col min="6665" max="6665" width="4.375" style="44" customWidth="1"/>
    <col min="6666" max="6669" width="3.625" style="44" customWidth="1"/>
    <col min="6670" max="6670" width="4" style="44" customWidth="1"/>
    <col min="6671" max="6671" width="3.125" style="44" customWidth="1"/>
    <col min="6672" max="6672" width="3" style="44" customWidth="1"/>
    <col min="6673" max="6673" width="3.125" style="44" customWidth="1"/>
    <col min="6674" max="6676" width="2.625" style="44" customWidth="1"/>
    <col min="6677" max="6677" width="0" style="44" hidden="1" customWidth="1"/>
    <col min="6678" max="6912" width="9" style="44"/>
    <col min="6913" max="6913" width="4.625" style="44" customWidth="1"/>
    <col min="6914" max="6914" width="2.625" style="44" customWidth="1"/>
    <col min="6915" max="6916" width="0" style="44" hidden="1" customWidth="1"/>
    <col min="6917" max="6917" width="14.375" style="44" customWidth="1"/>
    <col min="6918" max="6918" width="5.875" style="44" customWidth="1"/>
    <col min="6919" max="6919" width="4.375" style="44" customWidth="1"/>
    <col min="6920" max="6920" width="3.375" style="44" customWidth="1"/>
    <col min="6921" max="6921" width="4.375" style="44" customWidth="1"/>
    <col min="6922" max="6925" width="3.625" style="44" customWidth="1"/>
    <col min="6926" max="6926" width="4" style="44" customWidth="1"/>
    <col min="6927" max="6927" width="3.125" style="44" customWidth="1"/>
    <col min="6928" max="6928" width="3" style="44" customWidth="1"/>
    <col min="6929" max="6929" width="3.125" style="44" customWidth="1"/>
    <col min="6930" max="6932" width="2.625" style="44" customWidth="1"/>
    <col min="6933" max="6933" width="0" style="44" hidden="1" customWidth="1"/>
    <col min="6934" max="7168" width="9" style="44"/>
    <col min="7169" max="7169" width="4.625" style="44" customWidth="1"/>
    <col min="7170" max="7170" width="2.625" style="44" customWidth="1"/>
    <col min="7171" max="7172" width="0" style="44" hidden="1" customWidth="1"/>
    <col min="7173" max="7173" width="14.375" style="44" customWidth="1"/>
    <col min="7174" max="7174" width="5.875" style="44" customWidth="1"/>
    <col min="7175" max="7175" width="4.375" style="44" customWidth="1"/>
    <col min="7176" max="7176" width="3.375" style="44" customWidth="1"/>
    <col min="7177" max="7177" width="4.375" style="44" customWidth="1"/>
    <col min="7178" max="7181" width="3.625" style="44" customWidth="1"/>
    <col min="7182" max="7182" width="4" style="44" customWidth="1"/>
    <col min="7183" max="7183" width="3.125" style="44" customWidth="1"/>
    <col min="7184" max="7184" width="3" style="44" customWidth="1"/>
    <col min="7185" max="7185" width="3.125" style="44" customWidth="1"/>
    <col min="7186" max="7188" width="2.625" style="44" customWidth="1"/>
    <col min="7189" max="7189" width="0" style="44" hidden="1" customWidth="1"/>
    <col min="7190" max="7424" width="9" style="44"/>
    <col min="7425" max="7425" width="4.625" style="44" customWidth="1"/>
    <col min="7426" max="7426" width="2.625" style="44" customWidth="1"/>
    <col min="7427" max="7428" width="0" style="44" hidden="1" customWidth="1"/>
    <col min="7429" max="7429" width="14.375" style="44" customWidth="1"/>
    <col min="7430" max="7430" width="5.875" style="44" customWidth="1"/>
    <col min="7431" max="7431" width="4.375" style="44" customWidth="1"/>
    <col min="7432" max="7432" width="3.375" style="44" customWidth="1"/>
    <col min="7433" max="7433" width="4.375" style="44" customWidth="1"/>
    <col min="7434" max="7437" width="3.625" style="44" customWidth="1"/>
    <col min="7438" max="7438" width="4" style="44" customWidth="1"/>
    <col min="7439" max="7439" width="3.125" style="44" customWidth="1"/>
    <col min="7440" max="7440" width="3" style="44" customWidth="1"/>
    <col min="7441" max="7441" width="3.125" style="44" customWidth="1"/>
    <col min="7442" max="7444" width="2.625" style="44" customWidth="1"/>
    <col min="7445" max="7445" width="0" style="44" hidden="1" customWidth="1"/>
    <col min="7446" max="7680" width="9" style="44"/>
    <col min="7681" max="7681" width="4.625" style="44" customWidth="1"/>
    <col min="7682" max="7682" width="2.625" style="44" customWidth="1"/>
    <col min="7683" max="7684" width="0" style="44" hidden="1" customWidth="1"/>
    <col min="7685" max="7685" width="14.375" style="44" customWidth="1"/>
    <col min="7686" max="7686" width="5.875" style="44" customWidth="1"/>
    <col min="7687" max="7687" width="4.375" style="44" customWidth="1"/>
    <col min="7688" max="7688" width="3.375" style="44" customWidth="1"/>
    <col min="7689" max="7689" width="4.375" style="44" customWidth="1"/>
    <col min="7690" max="7693" width="3.625" style="44" customWidth="1"/>
    <col min="7694" max="7694" width="4" style="44" customWidth="1"/>
    <col min="7695" max="7695" width="3.125" style="44" customWidth="1"/>
    <col min="7696" max="7696" width="3" style="44" customWidth="1"/>
    <col min="7697" max="7697" width="3.125" style="44" customWidth="1"/>
    <col min="7698" max="7700" width="2.625" style="44" customWidth="1"/>
    <col min="7701" max="7701" width="0" style="44" hidden="1" customWidth="1"/>
    <col min="7702" max="7936" width="9" style="44"/>
    <col min="7937" max="7937" width="4.625" style="44" customWidth="1"/>
    <col min="7938" max="7938" width="2.625" style="44" customWidth="1"/>
    <col min="7939" max="7940" width="0" style="44" hidden="1" customWidth="1"/>
    <col min="7941" max="7941" width="14.375" style="44" customWidth="1"/>
    <col min="7942" max="7942" width="5.875" style="44" customWidth="1"/>
    <col min="7943" max="7943" width="4.375" style="44" customWidth="1"/>
    <col min="7944" max="7944" width="3.375" style="44" customWidth="1"/>
    <col min="7945" max="7945" width="4.375" style="44" customWidth="1"/>
    <col min="7946" max="7949" width="3.625" style="44" customWidth="1"/>
    <col min="7950" max="7950" width="4" style="44" customWidth="1"/>
    <col min="7951" max="7951" width="3.125" style="44" customWidth="1"/>
    <col min="7952" max="7952" width="3" style="44" customWidth="1"/>
    <col min="7953" max="7953" width="3.125" style="44" customWidth="1"/>
    <col min="7954" max="7956" width="2.625" style="44" customWidth="1"/>
    <col min="7957" max="7957" width="0" style="44" hidden="1" customWidth="1"/>
    <col min="7958" max="8192" width="9" style="44"/>
    <col min="8193" max="8193" width="4.625" style="44" customWidth="1"/>
    <col min="8194" max="8194" width="2.625" style="44" customWidth="1"/>
    <col min="8195" max="8196" width="0" style="44" hidden="1" customWidth="1"/>
    <col min="8197" max="8197" width="14.375" style="44" customWidth="1"/>
    <col min="8198" max="8198" width="5.875" style="44" customWidth="1"/>
    <col min="8199" max="8199" width="4.375" style="44" customWidth="1"/>
    <col min="8200" max="8200" width="3.375" style="44" customWidth="1"/>
    <col min="8201" max="8201" width="4.375" style="44" customWidth="1"/>
    <col min="8202" max="8205" width="3.625" style="44" customWidth="1"/>
    <col min="8206" max="8206" width="4" style="44" customWidth="1"/>
    <col min="8207" max="8207" width="3.125" style="44" customWidth="1"/>
    <col min="8208" max="8208" width="3" style="44" customWidth="1"/>
    <col min="8209" max="8209" width="3.125" style="44" customWidth="1"/>
    <col min="8210" max="8212" width="2.625" style="44" customWidth="1"/>
    <col min="8213" max="8213" width="0" style="44" hidden="1" customWidth="1"/>
    <col min="8214" max="8448" width="9" style="44"/>
    <col min="8449" max="8449" width="4.625" style="44" customWidth="1"/>
    <col min="8450" max="8450" width="2.625" style="44" customWidth="1"/>
    <col min="8451" max="8452" width="0" style="44" hidden="1" customWidth="1"/>
    <col min="8453" max="8453" width="14.375" style="44" customWidth="1"/>
    <col min="8454" max="8454" width="5.875" style="44" customWidth="1"/>
    <col min="8455" max="8455" width="4.375" style="44" customWidth="1"/>
    <col min="8456" max="8456" width="3.375" style="44" customWidth="1"/>
    <col min="8457" max="8457" width="4.375" style="44" customWidth="1"/>
    <col min="8458" max="8461" width="3.625" style="44" customWidth="1"/>
    <col min="8462" max="8462" width="4" style="44" customWidth="1"/>
    <col min="8463" max="8463" width="3.125" style="44" customWidth="1"/>
    <col min="8464" max="8464" width="3" style="44" customWidth="1"/>
    <col min="8465" max="8465" width="3.125" style="44" customWidth="1"/>
    <col min="8466" max="8468" width="2.625" style="44" customWidth="1"/>
    <col min="8469" max="8469" width="0" style="44" hidden="1" customWidth="1"/>
    <col min="8470" max="8704" width="9" style="44"/>
    <col min="8705" max="8705" width="4.625" style="44" customWidth="1"/>
    <col min="8706" max="8706" width="2.625" style="44" customWidth="1"/>
    <col min="8707" max="8708" width="0" style="44" hidden="1" customWidth="1"/>
    <col min="8709" max="8709" width="14.375" style="44" customWidth="1"/>
    <col min="8710" max="8710" width="5.875" style="44" customWidth="1"/>
    <col min="8711" max="8711" width="4.375" style="44" customWidth="1"/>
    <col min="8712" max="8712" width="3.375" style="44" customWidth="1"/>
    <col min="8713" max="8713" width="4.375" style="44" customWidth="1"/>
    <col min="8714" max="8717" width="3.625" style="44" customWidth="1"/>
    <col min="8718" max="8718" width="4" style="44" customWidth="1"/>
    <col min="8719" max="8719" width="3.125" style="44" customWidth="1"/>
    <col min="8720" max="8720" width="3" style="44" customWidth="1"/>
    <col min="8721" max="8721" width="3.125" style="44" customWidth="1"/>
    <col min="8722" max="8724" width="2.625" style="44" customWidth="1"/>
    <col min="8725" max="8725" width="0" style="44" hidden="1" customWidth="1"/>
    <col min="8726" max="8960" width="9" style="44"/>
    <col min="8961" max="8961" width="4.625" style="44" customWidth="1"/>
    <col min="8962" max="8962" width="2.625" style="44" customWidth="1"/>
    <col min="8963" max="8964" width="0" style="44" hidden="1" customWidth="1"/>
    <col min="8965" max="8965" width="14.375" style="44" customWidth="1"/>
    <col min="8966" max="8966" width="5.875" style="44" customWidth="1"/>
    <col min="8967" max="8967" width="4.375" style="44" customWidth="1"/>
    <col min="8968" max="8968" width="3.375" style="44" customWidth="1"/>
    <col min="8969" max="8969" width="4.375" style="44" customWidth="1"/>
    <col min="8970" max="8973" width="3.625" style="44" customWidth="1"/>
    <col min="8974" max="8974" width="4" style="44" customWidth="1"/>
    <col min="8975" max="8975" width="3.125" style="44" customWidth="1"/>
    <col min="8976" max="8976" width="3" style="44" customWidth="1"/>
    <col min="8977" max="8977" width="3.125" style="44" customWidth="1"/>
    <col min="8978" max="8980" width="2.625" style="44" customWidth="1"/>
    <col min="8981" max="8981" width="0" style="44" hidden="1" customWidth="1"/>
    <col min="8982" max="9216" width="9" style="44"/>
    <col min="9217" max="9217" width="4.625" style="44" customWidth="1"/>
    <col min="9218" max="9218" width="2.625" style="44" customWidth="1"/>
    <col min="9219" max="9220" width="0" style="44" hidden="1" customWidth="1"/>
    <col min="9221" max="9221" width="14.375" style="44" customWidth="1"/>
    <col min="9222" max="9222" width="5.875" style="44" customWidth="1"/>
    <col min="9223" max="9223" width="4.375" style="44" customWidth="1"/>
    <col min="9224" max="9224" width="3.375" style="44" customWidth="1"/>
    <col min="9225" max="9225" width="4.375" style="44" customWidth="1"/>
    <col min="9226" max="9229" width="3.625" style="44" customWidth="1"/>
    <col min="9230" max="9230" width="4" style="44" customWidth="1"/>
    <col min="9231" max="9231" width="3.125" style="44" customWidth="1"/>
    <col min="9232" max="9232" width="3" style="44" customWidth="1"/>
    <col min="9233" max="9233" width="3.125" style="44" customWidth="1"/>
    <col min="9234" max="9236" width="2.625" style="44" customWidth="1"/>
    <col min="9237" max="9237" width="0" style="44" hidden="1" customWidth="1"/>
    <col min="9238" max="9472" width="9" style="44"/>
    <col min="9473" max="9473" width="4.625" style="44" customWidth="1"/>
    <col min="9474" max="9474" width="2.625" style="44" customWidth="1"/>
    <col min="9475" max="9476" width="0" style="44" hidden="1" customWidth="1"/>
    <col min="9477" max="9477" width="14.375" style="44" customWidth="1"/>
    <col min="9478" max="9478" width="5.875" style="44" customWidth="1"/>
    <col min="9479" max="9479" width="4.375" style="44" customWidth="1"/>
    <col min="9480" max="9480" width="3.375" style="44" customWidth="1"/>
    <col min="9481" max="9481" width="4.375" style="44" customWidth="1"/>
    <col min="9482" max="9485" width="3.625" style="44" customWidth="1"/>
    <col min="9486" max="9486" width="4" style="44" customWidth="1"/>
    <col min="9487" max="9487" width="3.125" style="44" customWidth="1"/>
    <col min="9488" max="9488" width="3" style="44" customWidth="1"/>
    <col min="9489" max="9489" width="3.125" style="44" customWidth="1"/>
    <col min="9490" max="9492" width="2.625" style="44" customWidth="1"/>
    <col min="9493" max="9493" width="0" style="44" hidden="1" customWidth="1"/>
    <col min="9494" max="9728" width="9" style="44"/>
    <col min="9729" max="9729" width="4.625" style="44" customWidth="1"/>
    <col min="9730" max="9730" width="2.625" style="44" customWidth="1"/>
    <col min="9731" max="9732" width="0" style="44" hidden="1" customWidth="1"/>
    <col min="9733" max="9733" width="14.375" style="44" customWidth="1"/>
    <col min="9734" max="9734" width="5.875" style="44" customWidth="1"/>
    <col min="9735" max="9735" width="4.375" style="44" customWidth="1"/>
    <col min="9736" max="9736" width="3.375" style="44" customWidth="1"/>
    <col min="9737" max="9737" width="4.375" style="44" customWidth="1"/>
    <col min="9738" max="9741" width="3.625" style="44" customWidth="1"/>
    <col min="9742" max="9742" width="4" style="44" customWidth="1"/>
    <col min="9743" max="9743" width="3.125" style="44" customWidth="1"/>
    <col min="9744" max="9744" width="3" style="44" customWidth="1"/>
    <col min="9745" max="9745" width="3.125" style="44" customWidth="1"/>
    <col min="9746" max="9748" width="2.625" style="44" customWidth="1"/>
    <col min="9749" max="9749" width="0" style="44" hidden="1" customWidth="1"/>
    <col min="9750" max="9984" width="9" style="44"/>
    <col min="9985" max="9985" width="4.625" style="44" customWidth="1"/>
    <col min="9986" max="9986" width="2.625" style="44" customWidth="1"/>
    <col min="9987" max="9988" width="0" style="44" hidden="1" customWidth="1"/>
    <col min="9989" max="9989" width="14.375" style="44" customWidth="1"/>
    <col min="9990" max="9990" width="5.875" style="44" customWidth="1"/>
    <col min="9991" max="9991" width="4.375" style="44" customWidth="1"/>
    <col min="9992" max="9992" width="3.375" style="44" customWidth="1"/>
    <col min="9993" max="9993" width="4.375" style="44" customWidth="1"/>
    <col min="9994" max="9997" width="3.625" style="44" customWidth="1"/>
    <col min="9998" max="9998" width="4" style="44" customWidth="1"/>
    <col min="9999" max="9999" width="3.125" style="44" customWidth="1"/>
    <col min="10000" max="10000" width="3" style="44" customWidth="1"/>
    <col min="10001" max="10001" width="3.125" style="44" customWidth="1"/>
    <col min="10002" max="10004" width="2.625" style="44" customWidth="1"/>
    <col min="10005" max="10005" width="0" style="44" hidden="1" customWidth="1"/>
    <col min="10006" max="10240" width="9" style="44"/>
    <col min="10241" max="10241" width="4.625" style="44" customWidth="1"/>
    <col min="10242" max="10242" width="2.625" style="44" customWidth="1"/>
    <col min="10243" max="10244" width="0" style="44" hidden="1" customWidth="1"/>
    <col min="10245" max="10245" width="14.375" style="44" customWidth="1"/>
    <col min="10246" max="10246" width="5.875" style="44" customWidth="1"/>
    <col min="10247" max="10247" width="4.375" style="44" customWidth="1"/>
    <col min="10248" max="10248" width="3.375" style="44" customWidth="1"/>
    <col min="10249" max="10249" width="4.375" style="44" customWidth="1"/>
    <col min="10250" max="10253" width="3.625" style="44" customWidth="1"/>
    <col min="10254" max="10254" width="4" style="44" customWidth="1"/>
    <col min="10255" max="10255" width="3.125" style="44" customWidth="1"/>
    <col min="10256" max="10256" width="3" style="44" customWidth="1"/>
    <col min="10257" max="10257" width="3.125" style="44" customWidth="1"/>
    <col min="10258" max="10260" width="2.625" style="44" customWidth="1"/>
    <col min="10261" max="10261" width="0" style="44" hidden="1" customWidth="1"/>
    <col min="10262" max="10496" width="9" style="44"/>
    <col min="10497" max="10497" width="4.625" style="44" customWidth="1"/>
    <col min="10498" max="10498" width="2.625" style="44" customWidth="1"/>
    <col min="10499" max="10500" width="0" style="44" hidden="1" customWidth="1"/>
    <col min="10501" max="10501" width="14.375" style="44" customWidth="1"/>
    <col min="10502" max="10502" width="5.875" style="44" customWidth="1"/>
    <col min="10503" max="10503" width="4.375" style="44" customWidth="1"/>
    <col min="10504" max="10504" width="3.375" style="44" customWidth="1"/>
    <col min="10505" max="10505" width="4.375" style="44" customWidth="1"/>
    <col min="10506" max="10509" width="3.625" style="44" customWidth="1"/>
    <col min="10510" max="10510" width="4" style="44" customWidth="1"/>
    <col min="10511" max="10511" width="3.125" style="44" customWidth="1"/>
    <col min="10512" max="10512" width="3" style="44" customWidth="1"/>
    <col min="10513" max="10513" width="3.125" style="44" customWidth="1"/>
    <col min="10514" max="10516" width="2.625" style="44" customWidth="1"/>
    <col min="10517" max="10517" width="0" style="44" hidden="1" customWidth="1"/>
    <col min="10518" max="10752" width="9" style="44"/>
    <col min="10753" max="10753" width="4.625" style="44" customWidth="1"/>
    <col min="10754" max="10754" width="2.625" style="44" customWidth="1"/>
    <col min="10755" max="10756" width="0" style="44" hidden="1" customWidth="1"/>
    <col min="10757" max="10757" width="14.375" style="44" customWidth="1"/>
    <col min="10758" max="10758" width="5.875" style="44" customWidth="1"/>
    <col min="10759" max="10759" width="4.375" style="44" customWidth="1"/>
    <col min="10760" max="10760" width="3.375" style="44" customWidth="1"/>
    <col min="10761" max="10761" width="4.375" style="44" customWidth="1"/>
    <col min="10762" max="10765" width="3.625" style="44" customWidth="1"/>
    <col min="10766" max="10766" width="4" style="44" customWidth="1"/>
    <col min="10767" max="10767" width="3.125" style="44" customWidth="1"/>
    <col min="10768" max="10768" width="3" style="44" customWidth="1"/>
    <col min="10769" max="10769" width="3.125" style="44" customWidth="1"/>
    <col min="10770" max="10772" width="2.625" style="44" customWidth="1"/>
    <col min="10773" max="10773" width="0" style="44" hidden="1" customWidth="1"/>
    <col min="10774" max="11008" width="9" style="44"/>
    <col min="11009" max="11009" width="4.625" style="44" customWidth="1"/>
    <col min="11010" max="11010" width="2.625" style="44" customWidth="1"/>
    <col min="11011" max="11012" width="0" style="44" hidden="1" customWidth="1"/>
    <col min="11013" max="11013" width="14.375" style="44" customWidth="1"/>
    <col min="11014" max="11014" width="5.875" style="44" customWidth="1"/>
    <col min="11015" max="11015" width="4.375" style="44" customWidth="1"/>
    <col min="11016" max="11016" width="3.375" style="44" customWidth="1"/>
    <col min="11017" max="11017" width="4.375" style="44" customWidth="1"/>
    <col min="11018" max="11021" width="3.625" style="44" customWidth="1"/>
    <col min="11022" max="11022" width="4" style="44" customWidth="1"/>
    <col min="11023" max="11023" width="3.125" style="44" customWidth="1"/>
    <col min="11024" max="11024" width="3" style="44" customWidth="1"/>
    <col min="11025" max="11025" width="3.125" style="44" customWidth="1"/>
    <col min="11026" max="11028" width="2.625" style="44" customWidth="1"/>
    <col min="11029" max="11029" width="0" style="44" hidden="1" customWidth="1"/>
    <col min="11030" max="11264" width="9" style="44"/>
    <col min="11265" max="11265" width="4.625" style="44" customWidth="1"/>
    <col min="11266" max="11266" width="2.625" style="44" customWidth="1"/>
    <col min="11267" max="11268" width="0" style="44" hidden="1" customWidth="1"/>
    <col min="11269" max="11269" width="14.375" style="44" customWidth="1"/>
    <col min="11270" max="11270" width="5.875" style="44" customWidth="1"/>
    <col min="11271" max="11271" width="4.375" style="44" customWidth="1"/>
    <col min="11272" max="11272" width="3.375" style="44" customWidth="1"/>
    <col min="11273" max="11273" width="4.375" style="44" customWidth="1"/>
    <col min="11274" max="11277" width="3.625" style="44" customWidth="1"/>
    <col min="11278" max="11278" width="4" style="44" customWidth="1"/>
    <col min="11279" max="11279" width="3.125" style="44" customWidth="1"/>
    <col min="11280" max="11280" width="3" style="44" customWidth="1"/>
    <col min="11281" max="11281" width="3.125" style="44" customWidth="1"/>
    <col min="11282" max="11284" width="2.625" style="44" customWidth="1"/>
    <col min="11285" max="11285" width="0" style="44" hidden="1" customWidth="1"/>
    <col min="11286" max="11520" width="9" style="44"/>
    <col min="11521" max="11521" width="4.625" style="44" customWidth="1"/>
    <col min="11522" max="11522" width="2.625" style="44" customWidth="1"/>
    <col min="11523" max="11524" width="0" style="44" hidden="1" customWidth="1"/>
    <col min="11525" max="11525" width="14.375" style="44" customWidth="1"/>
    <col min="11526" max="11526" width="5.875" style="44" customWidth="1"/>
    <col min="11527" max="11527" width="4.375" style="44" customWidth="1"/>
    <col min="11528" max="11528" width="3.375" style="44" customWidth="1"/>
    <col min="11529" max="11529" width="4.375" style="44" customWidth="1"/>
    <col min="11530" max="11533" width="3.625" style="44" customWidth="1"/>
    <col min="11534" max="11534" width="4" style="44" customWidth="1"/>
    <col min="11535" max="11535" width="3.125" style="44" customWidth="1"/>
    <col min="11536" max="11536" width="3" style="44" customWidth="1"/>
    <col min="11537" max="11537" width="3.125" style="44" customWidth="1"/>
    <col min="11538" max="11540" width="2.625" style="44" customWidth="1"/>
    <col min="11541" max="11541" width="0" style="44" hidden="1" customWidth="1"/>
    <col min="11542" max="11776" width="9" style="44"/>
    <col min="11777" max="11777" width="4.625" style="44" customWidth="1"/>
    <col min="11778" max="11778" width="2.625" style="44" customWidth="1"/>
    <col min="11779" max="11780" width="0" style="44" hidden="1" customWidth="1"/>
    <col min="11781" max="11781" width="14.375" style="44" customWidth="1"/>
    <col min="11782" max="11782" width="5.875" style="44" customWidth="1"/>
    <col min="11783" max="11783" width="4.375" style="44" customWidth="1"/>
    <col min="11784" max="11784" width="3.375" style="44" customWidth="1"/>
    <col min="11785" max="11785" width="4.375" style="44" customWidth="1"/>
    <col min="11786" max="11789" width="3.625" style="44" customWidth="1"/>
    <col min="11790" max="11790" width="4" style="44" customWidth="1"/>
    <col min="11791" max="11791" width="3.125" style="44" customWidth="1"/>
    <col min="11792" max="11792" width="3" style="44" customWidth="1"/>
    <col min="11793" max="11793" width="3.125" style="44" customWidth="1"/>
    <col min="11794" max="11796" width="2.625" style="44" customWidth="1"/>
    <col min="11797" max="11797" width="0" style="44" hidden="1" customWidth="1"/>
    <col min="11798" max="12032" width="9" style="44"/>
    <col min="12033" max="12033" width="4.625" style="44" customWidth="1"/>
    <col min="12034" max="12034" width="2.625" style="44" customWidth="1"/>
    <col min="12035" max="12036" width="0" style="44" hidden="1" customWidth="1"/>
    <col min="12037" max="12037" width="14.375" style="44" customWidth="1"/>
    <col min="12038" max="12038" width="5.875" style="44" customWidth="1"/>
    <col min="12039" max="12039" width="4.375" style="44" customWidth="1"/>
    <col min="12040" max="12040" width="3.375" style="44" customWidth="1"/>
    <col min="12041" max="12041" width="4.375" style="44" customWidth="1"/>
    <col min="12042" max="12045" width="3.625" style="44" customWidth="1"/>
    <col min="12046" max="12046" width="4" style="44" customWidth="1"/>
    <col min="12047" max="12047" width="3.125" style="44" customWidth="1"/>
    <col min="12048" max="12048" width="3" style="44" customWidth="1"/>
    <col min="12049" max="12049" width="3.125" style="44" customWidth="1"/>
    <col min="12050" max="12052" width="2.625" style="44" customWidth="1"/>
    <col min="12053" max="12053" width="0" style="44" hidden="1" customWidth="1"/>
    <col min="12054" max="12288" width="9" style="44"/>
    <col min="12289" max="12289" width="4.625" style="44" customWidth="1"/>
    <col min="12290" max="12290" width="2.625" style="44" customWidth="1"/>
    <col min="12291" max="12292" width="0" style="44" hidden="1" customWidth="1"/>
    <col min="12293" max="12293" width="14.375" style="44" customWidth="1"/>
    <col min="12294" max="12294" width="5.875" style="44" customWidth="1"/>
    <col min="12295" max="12295" width="4.375" style="44" customWidth="1"/>
    <col min="12296" max="12296" width="3.375" style="44" customWidth="1"/>
    <col min="12297" max="12297" width="4.375" style="44" customWidth="1"/>
    <col min="12298" max="12301" width="3.625" style="44" customWidth="1"/>
    <col min="12302" max="12302" width="4" style="44" customWidth="1"/>
    <col min="12303" max="12303" width="3.125" style="44" customWidth="1"/>
    <col min="12304" max="12304" width="3" style="44" customWidth="1"/>
    <col min="12305" max="12305" width="3.125" style="44" customWidth="1"/>
    <col min="12306" max="12308" width="2.625" style="44" customWidth="1"/>
    <col min="12309" max="12309" width="0" style="44" hidden="1" customWidth="1"/>
    <col min="12310" max="12544" width="9" style="44"/>
    <col min="12545" max="12545" width="4.625" style="44" customWidth="1"/>
    <col min="12546" max="12546" width="2.625" style="44" customWidth="1"/>
    <col min="12547" max="12548" width="0" style="44" hidden="1" customWidth="1"/>
    <col min="12549" max="12549" width="14.375" style="44" customWidth="1"/>
    <col min="12550" max="12550" width="5.875" style="44" customWidth="1"/>
    <col min="12551" max="12551" width="4.375" style="44" customWidth="1"/>
    <col min="12552" max="12552" width="3.375" style="44" customWidth="1"/>
    <col min="12553" max="12553" width="4.375" style="44" customWidth="1"/>
    <col min="12554" max="12557" width="3.625" style="44" customWidth="1"/>
    <col min="12558" max="12558" width="4" style="44" customWidth="1"/>
    <col min="12559" max="12559" width="3.125" style="44" customWidth="1"/>
    <col min="12560" max="12560" width="3" style="44" customWidth="1"/>
    <col min="12561" max="12561" width="3.125" style="44" customWidth="1"/>
    <col min="12562" max="12564" width="2.625" style="44" customWidth="1"/>
    <col min="12565" max="12565" width="0" style="44" hidden="1" customWidth="1"/>
    <col min="12566" max="12800" width="9" style="44"/>
    <col min="12801" max="12801" width="4.625" style="44" customWidth="1"/>
    <col min="12802" max="12802" width="2.625" style="44" customWidth="1"/>
    <col min="12803" max="12804" width="0" style="44" hidden="1" customWidth="1"/>
    <col min="12805" max="12805" width="14.375" style="44" customWidth="1"/>
    <col min="12806" max="12806" width="5.875" style="44" customWidth="1"/>
    <col min="12807" max="12807" width="4.375" style="44" customWidth="1"/>
    <col min="12808" max="12808" width="3.375" style="44" customWidth="1"/>
    <col min="12809" max="12809" width="4.375" style="44" customWidth="1"/>
    <col min="12810" max="12813" width="3.625" style="44" customWidth="1"/>
    <col min="12814" max="12814" width="4" style="44" customWidth="1"/>
    <col min="12815" max="12815" width="3.125" style="44" customWidth="1"/>
    <col min="12816" max="12816" width="3" style="44" customWidth="1"/>
    <col min="12817" max="12817" width="3.125" style="44" customWidth="1"/>
    <col min="12818" max="12820" width="2.625" style="44" customWidth="1"/>
    <col min="12821" max="12821" width="0" style="44" hidden="1" customWidth="1"/>
    <col min="12822" max="13056" width="9" style="44"/>
    <col min="13057" max="13057" width="4.625" style="44" customWidth="1"/>
    <col min="13058" max="13058" width="2.625" style="44" customWidth="1"/>
    <col min="13059" max="13060" width="0" style="44" hidden="1" customWidth="1"/>
    <col min="13061" max="13061" width="14.375" style="44" customWidth="1"/>
    <col min="13062" max="13062" width="5.875" style="44" customWidth="1"/>
    <col min="13063" max="13063" width="4.375" style="44" customWidth="1"/>
    <col min="13064" max="13064" width="3.375" style="44" customWidth="1"/>
    <col min="13065" max="13065" width="4.375" style="44" customWidth="1"/>
    <col min="13066" max="13069" width="3.625" style="44" customWidth="1"/>
    <col min="13070" max="13070" width="4" style="44" customWidth="1"/>
    <col min="13071" max="13071" width="3.125" style="44" customWidth="1"/>
    <col min="13072" max="13072" width="3" style="44" customWidth="1"/>
    <col min="13073" max="13073" width="3.125" style="44" customWidth="1"/>
    <col min="13074" max="13076" width="2.625" style="44" customWidth="1"/>
    <col min="13077" max="13077" width="0" style="44" hidden="1" customWidth="1"/>
    <col min="13078" max="13312" width="9" style="44"/>
    <col min="13313" max="13313" width="4.625" style="44" customWidth="1"/>
    <col min="13314" max="13314" width="2.625" style="44" customWidth="1"/>
    <col min="13315" max="13316" width="0" style="44" hidden="1" customWidth="1"/>
    <col min="13317" max="13317" width="14.375" style="44" customWidth="1"/>
    <col min="13318" max="13318" width="5.875" style="44" customWidth="1"/>
    <col min="13319" max="13319" width="4.375" style="44" customWidth="1"/>
    <col min="13320" max="13320" width="3.375" style="44" customWidth="1"/>
    <col min="13321" max="13321" width="4.375" style="44" customWidth="1"/>
    <col min="13322" max="13325" width="3.625" style="44" customWidth="1"/>
    <col min="13326" max="13326" width="4" style="44" customWidth="1"/>
    <col min="13327" max="13327" width="3.125" style="44" customWidth="1"/>
    <col min="13328" max="13328" width="3" style="44" customWidth="1"/>
    <col min="13329" max="13329" width="3.125" style="44" customWidth="1"/>
    <col min="13330" max="13332" width="2.625" style="44" customWidth="1"/>
    <col min="13333" max="13333" width="0" style="44" hidden="1" customWidth="1"/>
    <col min="13334" max="13568" width="9" style="44"/>
    <col min="13569" max="13569" width="4.625" style="44" customWidth="1"/>
    <col min="13570" max="13570" width="2.625" style="44" customWidth="1"/>
    <col min="13571" max="13572" width="0" style="44" hidden="1" customWidth="1"/>
    <col min="13573" max="13573" width="14.375" style="44" customWidth="1"/>
    <col min="13574" max="13574" width="5.875" style="44" customWidth="1"/>
    <col min="13575" max="13575" width="4.375" style="44" customWidth="1"/>
    <col min="13576" max="13576" width="3.375" style="44" customWidth="1"/>
    <col min="13577" max="13577" width="4.375" style="44" customWidth="1"/>
    <col min="13578" max="13581" width="3.625" style="44" customWidth="1"/>
    <col min="13582" max="13582" width="4" style="44" customWidth="1"/>
    <col min="13583" max="13583" width="3.125" style="44" customWidth="1"/>
    <col min="13584" max="13584" width="3" style="44" customWidth="1"/>
    <col min="13585" max="13585" width="3.125" style="44" customWidth="1"/>
    <col min="13586" max="13588" width="2.625" style="44" customWidth="1"/>
    <col min="13589" max="13589" width="0" style="44" hidden="1" customWidth="1"/>
    <col min="13590" max="13824" width="9" style="44"/>
    <col min="13825" max="13825" width="4.625" style="44" customWidth="1"/>
    <col min="13826" max="13826" width="2.625" style="44" customWidth="1"/>
    <col min="13827" max="13828" width="0" style="44" hidden="1" customWidth="1"/>
    <col min="13829" max="13829" width="14.375" style="44" customWidth="1"/>
    <col min="13830" max="13830" width="5.875" style="44" customWidth="1"/>
    <col min="13831" max="13831" width="4.375" style="44" customWidth="1"/>
    <col min="13832" max="13832" width="3.375" style="44" customWidth="1"/>
    <col min="13833" max="13833" width="4.375" style="44" customWidth="1"/>
    <col min="13834" max="13837" width="3.625" style="44" customWidth="1"/>
    <col min="13838" max="13838" width="4" style="44" customWidth="1"/>
    <col min="13839" max="13839" width="3.125" style="44" customWidth="1"/>
    <col min="13840" max="13840" width="3" style="44" customWidth="1"/>
    <col min="13841" max="13841" width="3.125" style="44" customWidth="1"/>
    <col min="13842" max="13844" width="2.625" style="44" customWidth="1"/>
    <col min="13845" max="13845" width="0" style="44" hidden="1" customWidth="1"/>
    <col min="13846" max="14080" width="9" style="44"/>
    <col min="14081" max="14081" width="4.625" style="44" customWidth="1"/>
    <col min="14082" max="14082" width="2.625" style="44" customWidth="1"/>
    <col min="14083" max="14084" width="0" style="44" hidden="1" customWidth="1"/>
    <col min="14085" max="14085" width="14.375" style="44" customWidth="1"/>
    <col min="14086" max="14086" width="5.875" style="44" customWidth="1"/>
    <col min="14087" max="14087" width="4.375" style="44" customWidth="1"/>
    <col min="14088" max="14088" width="3.375" style="44" customWidth="1"/>
    <col min="14089" max="14089" width="4.375" style="44" customWidth="1"/>
    <col min="14090" max="14093" width="3.625" style="44" customWidth="1"/>
    <col min="14094" max="14094" width="4" style="44" customWidth="1"/>
    <col min="14095" max="14095" width="3.125" style="44" customWidth="1"/>
    <col min="14096" max="14096" width="3" style="44" customWidth="1"/>
    <col min="14097" max="14097" width="3.125" style="44" customWidth="1"/>
    <col min="14098" max="14100" width="2.625" style="44" customWidth="1"/>
    <col min="14101" max="14101" width="0" style="44" hidden="1" customWidth="1"/>
    <col min="14102" max="14336" width="9" style="44"/>
    <col min="14337" max="14337" width="4.625" style="44" customWidth="1"/>
    <col min="14338" max="14338" width="2.625" style="44" customWidth="1"/>
    <col min="14339" max="14340" width="0" style="44" hidden="1" customWidth="1"/>
    <col min="14341" max="14341" width="14.375" style="44" customWidth="1"/>
    <col min="14342" max="14342" width="5.875" style="44" customWidth="1"/>
    <col min="14343" max="14343" width="4.375" style="44" customWidth="1"/>
    <col min="14344" max="14344" width="3.375" style="44" customWidth="1"/>
    <col min="14345" max="14345" width="4.375" style="44" customWidth="1"/>
    <col min="14346" max="14349" width="3.625" style="44" customWidth="1"/>
    <col min="14350" max="14350" width="4" style="44" customWidth="1"/>
    <col min="14351" max="14351" width="3.125" style="44" customWidth="1"/>
    <col min="14352" max="14352" width="3" style="44" customWidth="1"/>
    <col min="14353" max="14353" width="3.125" style="44" customWidth="1"/>
    <col min="14354" max="14356" width="2.625" style="44" customWidth="1"/>
    <col min="14357" max="14357" width="0" style="44" hidden="1" customWidth="1"/>
    <col min="14358" max="14592" width="9" style="44"/>
    <col min="14593" max="14593" width="4.625" style="44" customWidth="1"/>
    <col min="14594" max="14594" width="2.625" style="44" customWidth="1"/>
    <col min="14595" max="14596" width="0" style="44" hidden="1" customWidth="1"/>
    <col min="14597" max="14597" width="14.375" style="44" customWidth="1"/>
    <col min="14598" max="14598" width="5.875" style="44" customWidth="1"/>
    <col min="14599" max="14599" width="4.375" style="44" customWidth="1"/>
    <col min="14600" max="14600" width="3.375" style="44" customWidth="1"/>
    <col min="14601" max="14601" width="4.375" style="44" customWidth="1"/>
    <col min="14602" max="14605" width="3.625" style="44" customWidth="1"/>
    <col min="14606" max="14606" width="4" style="44" customWidth="1"/>
    <col min="14607" max="14607" width="3.125" style="44" customWidth="1"/>
    <col min="14608" max="14608" width="3" style="44" customWidth="1"/>
    <col min="14609" max="14609" width="3.125" style="44" customWidth="1"/>
    <col min="14610" max="14612" width="2.625" style="44" customWidth="1"/>
    <col min="14613" max="14613" width="0" style="44" hidden="1" customWidth="1"/>
    <col min="14614" max="14848" width="9" style="44"/>
    <col min="14849" max="14849" width="4.625" style="44" customWidth="1"/>
    <col min="14850" max="14850" width="2.625" style="44" customWidth="1"/>
    <col min="14851" max="14852" width="0" style="44" hidden="1" customWidth="1"/>
    <col min="14853" max="14853" width="14.375" style="44" customWidth="1"/>
    <col min="14854" max="14854" width="5.875" style="44" customWidth="1"/>
    <col min="14855" max="14855" width="4.375" style="44" customWidth="1"/>
    <col min="14856" max="14856" width="3.375" style="44" customWidth="1"/>
    <col min="14857" max="14857" width="4.375" style="44" customWidth="1"/>
    <col min="14858" max="14861" width="3.625" style="44" customWidth="1"/>
    <col min="14862" max="14862" width="4" style="44" customWidth="1"/>
    <col min="14863" max="14863" width="3.125" style="44" customWidth="1"/>
    <col min="14864" max="14864" width="3" style="44" customWidth="1"/>
    <col min="14865" max="14865" width="3.125" style="44" customWidth="1"/>
    <col min="14866" max="14868" width="2.625" style="44" customWidth="1"/>
    <col min="14869" max="14869" width="0" style="44" hidden="1" customWidth="1"/>
    <col min="14870" max="15104" width="9" style="44"/>
    <col min="15105" max="15105" width="4.625" style="44" customWidth="1"/>
    <col min="15106" max="15106" width="2.625" style="44" customWidth="1"/>
    <col min="15107" max="15108" width="0" style="44" hidden="1" customWidth="1"/>
    <col min="15109" max="15109" width="14.375" style="44" customWidth="1"/>
    <col min="15110" max="15110" width="5.875" style="44" customWidth="1"/>
    <col min="15111" max="15111" width="4.375" style="44" customWidth="1"/>
    <col min="15112" max="15112" width="3.375" style="44" customWidth="1"/>
    <col min="15113" max="15113" width="4.375" style="44" customWidth="1"/>
    <col min="15114" max="15117" width="3.625" style="44" customWidth="1"/>
    <col min="15118" max="15118" width="4" style="44" customWidth="1"/>
    <col min="15119" max="15119" width="3.125" style="44" customWidth="1"/>
    <col min="15120" max="15120" width="3" style="44" customWidth="1"/>
    <col min="15121" max="15121" width="3.125" style="44" customWidth="1"/>
    <col min="15122" max="15124" width="2.625" style="44" customWidth="1"/>
    <col min="15125" max="15125" width="0" style="44" hidden="1" customWidth="1"/>
    <col min="15126" max="15360" width="9" style="44"/>
    <col min="15361" max="15361" width="4.625" style="44" customWidth="1"/>
    <col min="15362" max="15362" width="2.625" style="44" customWidth="1"/>
    <col min="15363" max="15364" width="0" style="44" hidden="1" customWidth="1"/>
    <col min="15365" max="15365" width="14.375" style="44" customWidth="1"/>
    <col min="15366" max="15366" width="5.875" style="44" customWidth="1"/>
    <col min="15367" max="15367" width="4.375" style="44" customWidth="1"/>
    <col min="15368" max="15368" width="3.375" style="44" customWidth="1"/>
    <col min="15369" max="15369" width="4.375" style="44" customWidth="1"/>
    <col min="15370" max="15373" width="3.625" style="44" customWidth="1"/>
    <col min="15374" max="15374" width="4" style="44" customWidth="1"/>
    <col min="15375" max="15375" width="3.125" style="44" customWidth="1"/>
    <col min="15376" max="15376" width="3" style="44" customWidth="1"/>
    <col min="15377" max="15377" width="3.125" style="44" customWidth="1"/>
    <col min="15378" max="15380" width="2.625" style="44" customWidth="1"/>
    <col min="15381" max="15381" width="0" style="44" hidden="1" customWidth="1"/>
    <col min="15382" max="15616" width="9" style="44"/>
    <col min="15617" max="15617" width="4.625" style="44" customWidth="1"/>
    <col min="15618" max="15618" width="2.625" style="44" customWidth="1"/>
    <col min="15619" max="15620" width="0" style="44" hidden="1" customWidth="1"/>
    <col min="15621" max="15621" width="14.375" style="44" customWidth="1"/>
    <col min="15622" max="15622" width="5.875" style="44" customWidth="1"/>
    <col min="15623" max="15623" width="4.375" style="44" customWidth="1"/>
    <col min="15624" max="15624" width="3.375" style="44" customWidth="1"/>
    <col min="15625" max="15625" width="4.375" style="44" customWidth="1"/>
    <col min="15626" max="15629" width="3.625" style="44" customWidth="1"/>
    <col min="15630" max="15630" width="4" style="44" customWidth="1"/>
    <col min="15631" max="15631" width="3.125" style="44" customWidth="1"/>
    <col min="15632" max="15632" width="3" style="44" customWidth="1"/>
    <col min="15633" max="15633" width="3.125" style="44" customWidth="1"/>
    <col min="15634" max="15636" width="2.625" style="44" customWidth="1"/>
    <col min="15637" max="15637" width="0" style="44" hidden="1" customWidth="1"/>
    <col min="15638" max="15872" width="9" style="44"/>
    <col min="15873" max="15873" width="4.625" style="44" customWidth="1"/>
    <col min="15874" max="15874" width="2.625" style="44" customWidth="1"/>
    <col min="15875" max="15876" width="0" style="44" hidden="1" customWidth="1"/>
    <col min="15877" max="15877" width="14.375" style="44" customWidth="1"/>
    <col min="15878" max="15878" width="5.875" style="44" customWidth="1"/>
    <col min="15879" max="15879" width="4.375" style="44" customWidth="1"/>
    <col min="15880" max="15880" width="3.375" style="44" customWidth="1"/>
    <col min="15881" max="15881" width="4.375" style="44" customWidth="1"/>
    <col min="15882" max="15885" width="3.625" style="44" customWidth="1"/>
    <col min="15886" max="15886" width="4" style="44" customWidth="1"/>
    <col min="15887" max="15887" width="3.125" style="44" customWidth="1"/>
    <col min="15888" max="15888" width="3" style="44" customWidth="1"/>
    <col min="15889" max="15889" width="3.125" style="44" customWidth="1"/>
    <col min="15890" max="15892" width="2.625" style="44" customWidth="1"/>
    <col min="15893" max="15893" width="0" style="44" hidden="1" customWidth="1"/>
    <col min="15894" max="16128" width="9" style="44"/>
    <col min="16129" max="16129" width="4.625" style="44" customWidth="1"/>
    <col min="16130" max="16130" width="2.625" style="44" customWidth="1"/>
    <col min="16131" max="16132" width="0" style="44" hidden="1" customWidth="1"/>
    <col min="16133" max="16133" width="14.375" style="44" customWidth="1"/>
    <col min="16134" max="16134" width="5.875" style="44" customWidth="1"/>
    <col min="16135" max="16135" width="4.375" style="44" customWidth="1"/>
    <col min="16136" max="16136" width="3.375" style="44" customWidth="1"/>
    <col min="16137" max="16137" width="4.375" style="44" customWidth="1"/>
    <col min="16138" max="16141" width="3.625" style="44" customWidth="1"/>
    <col min="16142" max="16142" width="4" style="44" customWidth="1"/>
    <col min="16143" max="16143" width="3.125" style="44" customWidth="1"/>
    <col min="16144" max="16144" width="3" style="44" customWidth="1"/>
    <col min="16145" max="16145" width="3.125" style="44" customWidth="1"/>
    <col min="16146" max="16148" width="2.625" style="44" customWidth="1"/>
    <col min="16149" max="16149" width="0" style="44" hidden="1" customWidth="1"/>
    <col min="16150" max="16384" width="9" style="44"/>
  </cols>
  <sheetData>
    <row r="1" spans="1:21" x14ac:dyDescent="0.2">
      <c r="A1" s="495" t="s">
        <v>996</v>
      </c>
      <c r="B1" s="495"/>
      <c r="C1" s="495"/>
      <c r="D1" s="495"/>
      <c r="E1" s="495"/>
      <c r="F1" s="495"/>
      <c r="G1" s="495"/>
      <c r="H1" s="495"/>
      <c r="I1" s="495"/>
      <c r="J1" s="495"/>
      <c r="K1" s="495"/>
      <c r="L1" s="495"/>
      <c r="M1" s="495"/>
      <c r="N1" s="495"/>
      <c r="O1" s="495"/>
      <c r="P1" s="495"/>
      <c r="Q1" s="495"/>
      <c r="R1" s="495"/>
      <c r="S1" s="495"/>
      <c r="T1" s="495"/>
      <c r="U1" s="495"/>
    </row>
    <row r="2" spans="1:21" x14ac:dyDescent="0.2">
      <c r="A2" s="507" t="s">
        <v>1014</v>
      </c>
      <c r="B2" s="507"/>
      <c r="C2" s="507"/>
      <c r="D2" s="507"/>
      <c r="E2" s="507"/>
      <c r="F2" s="507"/>
      <c r="G2" s="507"/>
      <c r="H2" s="507"/>
      <c r="I2" s="507"/>
      <c r="J2" s="507"/>
      <c r="K2" s="507"/>
      <c r="L2" s="507"/>
      <c r="M2" s="507"/>
      <c r="N2" s="507"/>
      <c r="O2" s="507"/>
      <c r="P2" s="507"/>
      <c r="Q2" s="507"/>
      <c r="R2" s="507"/>
      <c r="S2" s="507"/>
      <c r="T2" s="507"/>
      <c r="U2" s="507"/>
    </row>
    <row r="3" spans="1:21" ht="15" customHeight="1" x14ac:dyDescent="0.2">
      <c r="A3" s="496" t="s">
        <v>939</v>
      </c>
      <c r="B3" s="496" t="s">
        <v>82</v>
      </c>
      <c r="C3" s="499" t="s">
        <v>940</v>
      </c>
      <c r="D3" s="499" t="s">
        <v>1</v>
      </c>
      <c r="E3" s="496" t="s">
        <v>2</v>
      </c>
      <c r="F3" s="496" t="s">
        <v>941</v>
      </c>
      <c r="G3" s="496" t="s">
        <v>191</v>
      </c>
      <c r="H3" s="496" t="s">
        <v>991</v>
      </c>
      <c r="I3" s="502" t="s">
        <v>0</v>
      </c>
      <c r="J3" s="526"/>
      <c r="K3" s="526"/>
      <c r="L3" s="526"/>
      <c r="M3" s="526"/>
      <c r="N3" s="496" t="s">
        <v>204</v>
      </c>
      <c r="O3" s="499" t="s">
        <v>630</v>
      </c>
      <c r="P3" s="499"/>
      <c r="Q3" s="499"/>
      <c r="R3" s="499"/>
      <c r="S3" s="499"/>
      <c r="T3" s="499"/>
      <c r="U3" s="527" t="s">
        <v>942</v>
      </c>
    </row>
    <row r="4" spans="1:21" ht="15" customHeight="1" x14ac:dyDescent="0.2">
      <c r="A4" s="497"/>
      <c r="B4" s="497"/>
      <c r="C4" s="499"/>
      <c r="D4" s="499"/>
      <c r="E4" s="497"/>
      <c r="F4" s="497"/>
      <c r="G4" s="497"/>
      <c r="H4" s="497"/>
      <c r="I4" s="500" t="s">
        <v>92</v>
      </c>
      <c r="J4" s="502" t="s">
        <v>943</v>
      </c>
      <c r="K4" s="503"/>
      <c r="L4" s="502" t="s">
        <v>944</v>
      </c>
      <c r="M4" s="503"/>
      <c r="N4" s="497"/>
      <c r="O4" s="504" t="s">
        <v>945</v>
      </c>
      <c r="P4" s="506" t="s">
        <v>946</v>
      </c>
      <c r="Q4" s="506" t="s">
        <v>947</v>
      </c>
      <c r="R4" s="506" t="s">
        <v>948</v>
      </c>
      <c r="S4" s="506" t="s">
        <v>949</v>
      </c>
      <c r="T4" s="506" t="s">
        <v>950</v>
      </c>
      <c r="U4" s="528"/>
    </row>
    <row r="5" spans="1:21" ht="15" customHeight="1" x14ac:dyDescent="0.2">
      <c r="A5" s="498"/>
      <c r="B5" s="498"/>
      <c r="C5" s="110"/>
      <c r="D5" s="110"/>
      <c r="E5" s="498"/>
      <c r="F5" s="498"/>
      <c r="G5" s="498"/>
      <c r="H5" s="498"/>
      <c r="I5" s="501"/>
      <c r="J5" s="110" t="s">
        <v>951</v>
      </c>
      <c r="K5" s="110" t="s">
        <v>952</v>
      </c>
      <c r="L5" s="110" t="s">
        <v>951</v>
      </c>
      <c r="M5" s="110" t="s">
        <v>952</v>
      </c>
      <c r="N5" s="498"/>
      <c r="O5" s="505"/>
      <c r="P5" s="498"/>
      <c r="Q5" s="498"/>
      <c r="R5" s="498"/>
      <c r="S5" s="498"/>
      <c r="T5" s="498"/>
      <c r="U5" s="529"/>
    </row>
    <row r="6" spans="1:21" ht="14.25" customHeight="1" x14ac:dyDescent="0.2">
      <c r="A6" s="545" t="s">
        <v>953</v>
      </c>
      <c r="B6" s="112">
        <v>1</v>
      </c>
      <c r="C6" s="113" t="s">
        <v>954</v>
      </c>
      <c r="D6" s="114"/>
      <c r="E6" s="115" t="s">
        <v>103</v>
      </c>
      <c r="F6" s="116" t="s">
        <v>216</v>
      </c>
      <c r="G6" s="116" t="s">
        <v>720</v>
      </c>
      <c r="H6" s="117">
        <v>4</v>
      </c>
      <c r="I6" s="117">
        <v>64</v>
      </c>
      <c r="J6" s="117">
        <v>24</v>
      </c>
      <c r="K6" s="117"/>
      <c r="L6" s="193"/>
      <c r="M6" s="117">
        <v>40</v>
      </c>
      <c r="N6" s="169" t="s">
        <v>16</v>
      </c>
      <c r="O6" s="120"/>
      <c r="P6" s="121">
        <v>64</v>
      </c>
      <c r="Q6" s="122"/>
      <c r="R6" s="121"/>
      <c r="S6" s="121"/>
      <c r="T6" s="121"/>
      <c r="U6" s="170"/>
    </row>
    <row r="7" spans="1:21" ht="14.25" customHeight="1" x14ac:dyDescent="0.2">
      <c r="A7" s="530"/>
      <c r="B7" s="112">
        <v>2</v>
      </c>
      <c r="C7" s="113" t="s">
        <v>954</v>
      </c>
      <c r="D7" s="114"/>
      <c r="E7" s="115" t="s">
        <v>13</v>
      </c>
      <c r="F7" s="116" t="s">
        <v>216</v>
      </c>
      <c r="G7" s="116" t="s">
        <v>720</v>
      </c>
      <c r="H7" s="117">
        <v>3</v>
      </c>
      <c r="I7" s="117">
        <v>48</v>
      </c>
      <c r="J7" s="117">
        <v>18</v>
      </c>
      <c r="K7" s="117"/>
      <c r="L7" s="193"/>
      <c r="M7" s="117">
        <v>30</v>
      </c>
      <c r="N7" s="169" t="s">
        <v>16</v>
      </c>
      <c r="O7" s="120">
        <v>48</v>
      </c>
      <c r="P7" s="122"/>
      <c r="Q7" s="122"/>
      <c r="R7" s="121"/>
      <c r="S7" s="121"/>
      <c r="T7" s="121"/>
      <c r="U7" s="170"/>
    </row>
    <row r="8" spans="1:21" ht="14.25" customHeight="1" x14ac:dyDescent="0.2">
      <c r="A8" s="530"/>
      <c r="B8" s="112">
        <v>3</v>
      </c>
      <c r="C8" s="113" t="s">
        <v>954</v>
      </c>
      <c r="D8" s="171"/>
      <c r="E8" s="191" t="s">
        <v>20</v>
      </c>
      <c r="F8" s="116" t="s">
        <v>216</v>
      </c>
      <c r="G8" s="116" t="s">
        <v>720</v>
      </c>
      <c r="H8" s="117">
        <v>2</v>
      </c>
      <c r="I8" s="117">
        <v>32</v>
      </c>
      <c r="J8" s="117">
        <v>16</v>
      </c>
      <c r="K8" s="117"/>
      <c r="L8" s="193"/>
      <c r="M8" s="117">
        <v>16</v>
      </c>
      <c r="N8" s="117" t="s">
        <v>21</v>
      </c>
      <c r="O8" s="120">
        <v>8</v>
      </c>
      <c r="P8" s="121">
        <v>8</v>
      </c>
      <c r="Q8" s="121">
        <v>8</v>
      </c>
      <c r="R8" s="121">
        <v>8</v>
      </c>
      <c r="S8" s="121"/>
      <c r="T8" s="121"/>
      <c r="U8" s="170"/>
    </row>
    <row r="9" spans="1:21" ht="14.25" customHeight="1" x14ac:dyDescent="0.2">
      <c r="A9" s="530"/>
      <c r="B9" s="112">
        <v>4</v>
      </c>
      <c r="C9" s="113" t="s">
        <v>954</v>
      </c>
      <c r="D9" s="171"/>
      <c r="E9" s="191" t="s">
        <v>955</v>
      </c>
      <c r="F9" s="116" t="s">
        <v>216</v>
      </c>
      <c r="G9" s="116" t="s">
        <v>720</v>
      </c>
      <c r="H9" s="117">
        <v>1</v>
      </c>
      <c r="I9" s="117">
        <v>20</v>
      </c>
      <c r="J9" s="117">
        <v>10</v>
      </c>
      <c r="K9" s="117"/>
      <c r="L9" s="193"/>
      <c r="M9" s="117">
        <v>10</v>
      </c>
      <c r="N9" s="117" t="s">
        <v>21</v>
      </c>
      <c r="O9" s="120">
        <v>20</v>
      </c>
      <c r="P9" s="121"/>
      <c r="Q9" s="121"/>
      <c r="R9" s="121"/>
      <c r="S9" s="121"/>
      <c r="T9" s="121"/>
      <c r="U9" s="170"/>
    </row>
    <row r="10" spans="1:21" ht="14.25" customHeight="1" x14ac:dyDescent="0.2">
      <c r="A10" s="530"/>
      <c r="B10" s="112">
        <v>5</v>
      </c>
      <c r="C10" s="113" t="s">
        <v>954</v>
      </c>
      <c r="D10" s="172"/>
      <c r="E10" s="191" t="s">
        <v>956</v>
      </c>
      <c r="F10" s="116" t="s">
        <v>216</v>
      </c>
      <c r="G10" s="116" t="s">
        <v>720</v>
      </c>
      <c r="H10" s="113">
        <v>1</v>
      </c>
      <c r="I10" s="113">
        <v>18</v>
      </c>
      <c r="J10" s="113">
        <v>10</v>
      </c>
      <c r="K10" s="113"/>
      <c r="L10" s="193"/>
      <c r="M10" s="113">
        <v>8</v>
      </c>
      <c r="N10" s="117" t="s">
        <v>21</v>
      </c>
      <c r="O10" s="120"/>
      <c r="P10" s="121">
        <v>18</v>
      </c>
      <c r="Q10" s="121"/>
      <c r="R10" s="121"/>
      <c r="S10" s="121"/>
      <c r="T10" s="121"/>
      <c r="U10" s="170"/>
    </row>
    <row r="11" spans="1:21" ht="14.25" customHeight="1" x14ac:dyDescent="0.2">
      <c r="A11" s="530"/>
      <c r="B11" s="112">
        <v>6</v>
      </c>
      <c r="C11" s="112" t="s">
        <v>957</v>
      </c>
      <c r="D11" s="112"/>
      <c r="E11" s="115" t="s">
        <v>958</v>
      </c>
      <c r="F11" s="116" t="s">
        <v>216</v>
      </c>
      <c r="G11" s="116" t="s">
        <v>720</v>
      </c>
      <c r="H11" s="113">
        <v>6</v>
      </c>
      <c r="I11" s="113">
        <v>96</v>
      </c>
      <c r="J11" s="113">
        <v>96</v>
      </c>
      <c r="K11" s="113"/>
      <c r="L11" s="193"/>
      <c r="M11" s="113"/>
      <c r="N11" s="117" t="s">
        <v>21</v>
      </c>
      <c r="O11" s="120">
        <v>32</v>
      </c>
      <c r="P11" s="121">
        <v>32</v>
      </c>
      <c r="Q11" s="121">
        <v>32</v>
      </c>
      <c r="R11" s="121"/>
      <c r="S11" s="121"/>
      <c r="T11" s="121"/>
      <c r="U11" s="170"/>
    </row>
    <row r="12" spans="1:21" ht="14.25" customHeight="1" x14ac:dyDescent="0.2">
      <c r="A12" s="530"/>
      <c r="B12" s="112">
        <v>7</v>
      </c>
      <c r="C12" s="112" t="s">
        <v>957</v>
      </c>
      <c r="D12" s="172"/>
      <c r="E12" s="191" t="s">
        <v>725</v>
      </c>
      <c r="F12" s="116" t="s">
        <v>216</v>
      </c>
      <c r="G12" s="116" t="s">
        <v>720</v>
      </c>
      <c r="H12" s="117">
        <v>2</v>
      </c>
      <c r="I12" s="117">
        <v>32</v>
      </c>
      <c r="J12" s="117">
        <v>32</v>
      </c>
      <c r="K12" s="117"/>
      <c r="L12" s="193"/>
      <c r="M12" s="117"/>
      <c r="N12" s="117" t="s">
        <v>21</v>
      </c>
      <c r="O12" s="120"/>
      <c r="P12" s="121"/>
      <c r="Q12" s="121"/>
      <c r="R12" s="121"/>
      <c r="S12" s="121">
        <v>32</v>
      </c>
      <c r="T12" s="121"/>
      <c r="U12" s="170"/>
    </row>
    <row r="13" spans="1:21" ht="14.25" customHeight="1" x14ac:dyDescent="0.2">
      <c r="A13" s="530"/>
      <c r="B13" s="112">
        <v>8</v>
      </c>
      <c r="C13" s="113" t="s">
        <v>954</v>
      </c>
      <c r="D13" s="171"/>
      <c r="E13" s="192" t="s">
        <v>757</v>
      </c>
      <c r="F13" s="116" t="s">
        <v>216</v>
      </c>
      <c r="G13" s="116" t="s">
        <v>720</v>
      </c>
      <c r="H13" s="117">
        <v>2</v>
      </c>
      <c r="I13" s="117">
        <v>32</v>
      </c>
      <c r="J13" s="117">
        <v>32</v>
      </c>
      <c r="K13" s="117"/>
      <c r="L13" s="193"/>
      <c r="M13" s="117"/>
      <c r="N13" s="117" t="s">
        <v>21</v>
      </c>
      <c r="O13" s="120"/>
      <c r="P13" s="121">
        <v>32</v>
      </c>
      <c r="Q13" s="121"/>
      <c r="R13" s="121"/>
      <c r="S13" s="121"/>
      <c r="T13" s="121"/>
      <c r="U13" s="170"/>
    </row>
    <row r="14" spans="1:21" ht="14.25" customHeight="1" x14ac:dyDescent="0.2">
      <c r="A14" s="530"/>
      <c r="B14" s="112">
        <v>9</v>
      </c>
      <c r="C14" s="113" t="s">
        <v>959</v>
      </c>
      <c r="D14" s="114"/>
      <c r="E14" s="115" t="s">
        <v>724</v>
      </c>
      <c r="F14" s="116" t="s">
        <v>216</v>
      </c>
      <c r="G14" s="116" t="s">
        <v>720</v>
      </c>
      <c r="H14" s="117">
        <v>1</v>
      </c>
      <c r="I14" s="117">
        <v>16</v>
      </c>
      <c r="J14" s="117">
        <v>16</v>
      </c>
      <c r="K14" s="117"/>
      <c r="L14" s="193"/>
      <c r="M14" s="117"/>
      <c r="N14" s="113" t="s">
        <v>960</v>
      </c>
      <c r="O14" s="125">
        <v>8</v>
      </c>
      <c r="P14" s="112"/>
      <c r="Q14" s="126"/>
      <c r="R14" s="112"/>
      <c r="S14" s="112"/>
      <c r="T14" s="122">
        <v>8</v>
      </c>
      <c r="U14" s="173"/>
    </row>
    <row r="15" spans="1:21" ht="14.25" customHeight="1" x14ac:dyDescent="0.2">
      <c r="A15" s="530"/>
      <c r="B15" s="112">
        <v>10</v>
      </c>
      <c r="C15" s="112" t="s">
        <v>957</v>
      </c>
      <c r="D15" s="112"/>
      <c r="E15" s="115" t="s">
        <v>997</v>
      </c>
      <c r="F15" s="116" t="s">
        <v>216</v>
      </c>
      <c r="G15" s="116" t="s">
        <v>720</v>
      </c>
      <c r="H15" s="117">
        <v>8</v>
      </c>
      <c r="I15" s="117">
        <v>128</v>
      </c>
      <c r="J15" s="117">
        <v>128</v>
      </c>
      <c r="K15" s="117"/>
      <c r="L15" s="193"/>
      <c r="M15" s="117"/>
      <c r="N15" s="117" t="s">
        <v>21</v>
      </c>
      <c r="O15" s="120">
        <v>32</v>
      </c>
      <c r="P15" s="121">
        <v>32</v>
      </c>
      <c r="Q15" s="121">
        <v>32</v>
      </c>
      <c r="R15" s="121">
        <v>32</v>
      </c>
      <c r="S15" s="112"/>
      <c r="T15" s="112"/>
      <c r="U15" s="174"/>
    </row>
    <row r="16" spans="1:21" ht="14.25" customHeight="1" x14ac:dyDescent="0.2">
      <c r="A16" s="530"/>
      <c r="B16" s="112">
        <v>11</v>
      </c>
      <c r="C16" s="112" t="s">
        <v>957</v>
      </c>
      <c r="D16" s="112"/>
      <c r="E16" s="115" t="s">
        <v>23</v>
      </c>
      <c r="F16" s="116" t="s">
        <v>216</v>
      </c>
      <c r="G16" s="116" t="s">
        <v>720</v>
      </c>
      <c r="H16" s="117">
        <v>2</v>
      </c>
      <c r="I16" s="117">
        <v>32</v>
      </c>
      <c r="J16" s="117">
        <v>32</v>
      </c>
      <c r="K16" s="117"/>
      <c r="L16" s="193"/>
      <c r="M16" s="113"/>
      <c r="N16" s="117" t="s">
        <v>21</v>
      </c>
      <c r="O16" s="120">
        <v>32</v>
      </c>
      <c r="P16" s="121"/>
      <c r="Q16" s="112"/>
      <c r="R16" s="112"/>
      <c r="S16" s="112"/>
      <c r="T16" s="112"/>
      <c r="U16" s="174"/>
    </row>
    <row r="17" spans="1:21" ht="14.25" customHeight="1" x14ac:dyDescent="0.2">
      <c r="A17" s="530"/>
      <c r="B17" s="112">
        <v>12</v>
      </c>
      <c r="C17" s="112" t="s">
        <v>957</v>
      </c>
      <c r="D17" s="112"/>
      <c r="E17" s="115" t="s">
        <v>598</v>
      </c>
      <c r="F17" s="116" t="s">
        <v>216</v>
      </c>
      <c r="G17" s="116" t="s">
        <v>720</v>
      </c>
      <c r="H17" s="117">
        <v>2</v>
      </c>
      <c r="I17" s="117">
        <v>32</v>
      </c>
      <c r="J17" s="117">
        <v>32</v>
      </c>
      <c r="K17" s="117"/>
      <c r="L17" s="193"/>
      <c r="M17" s="113"/>
      <c r="N17" s="117" t="s">
        <v>21</v>
      </c>
      <c r="O17" s="120">
        <v>32</v>
      </c>
      <c r="P17" s="121"/>
      <c r="Q17" s="112"/>
      <c r="R17" s="112"/>
      <c r="S17" s="112"/>
      <c r="T17" s="112"/>
      <c r="U17" s="174"/>
    </row>
    <row r="18" spans="1:21" ht="14.25" customHeight="1" x14ac:dyDescent="0.2">
      <c r="A18" s="530"/>
      <c r="B18" s="112">
        <v>13</v>
      </c>
      <c r="C18" s="112" t="s">
        <v>962</v>
      </c>
      <c r="D18" s="112"/>
      <c r="E18" s="115" t="s">
        <v>963</v>
      </c>
      <c r="F18" s="116" t="s">
        <v>216</v>
      </c>
      <c r="G18" s="116" t="s">
        <v>720</v>
      </c>
      <c r="H18" s="117">
        <v>3</v>
      </c>
      <c r="I18" s="117">
        <v>48</v>
      </c>
      <c r="J18" s="117">
        <v>48</v>
      </c>
      <c r="K18" s="117"/>
      <c r="L18" s="193"/>
      <c r="M18" s="113"/>
      <c r="N18" s="117" t="s">
        <v>21</v>
      </c>
      <c r="O18" s="120"/>
      <c r="P18" s="121"/>
      <c r="Q18" s="112">
        <v>48</v>
      </c>
      <c r="R18" s="112"/>
      <c r="S18" s="112"/>
      <c r="T18" s="112"/>
      <c r="U18" s="175" t="s">
        <v>964</v>
      </c>
    </row>
    <row r="19" spans="1:21" ht="14.25" customHeight="1" x14ac:dyDescent="0.2">
      <c r="A19" s="530"/>
      <c r="B19" s="112">
        <v>14</v>
      </c>
      <c r="C19" s="113" t="s">
        <v>965</v>
      </c>
      <c r="D19" s="113"/>
      <c r="E19" s="89" t="s">
        <v>966</v>
      </c>
      <c r="F19" s="116" t="s">
        <v>216</v>
      </c>
      <c r="G19" s="116" t="s">
        <v>720</v>
      </c>
      <c r="H19" s="113">
        <v>1.5</v>
      </c>
      <c r="I19" s="113">
        <v>24</v>
      </c>
      <c r="J19" s="113">
        <v>24</v>
      </c>
      <c r="K19" s="113"/>
      <c r="L19" s="193"/>
      <c r="M19" s="113"/>
      <c r="N19" s="117" t="s">
        <v>21</v>
      </c>
      <c r="O19" s="120">
        <v>24</v>
      </c>
      <c r="P19" s="121"/>
      <c r="Q19" s="112"/>
      <c r="R19" s="112"/>
      <c r="S19" s="112"/>
      <c r="T19" s="112"/>
      <c r="U19" s="175" t="s">
        <v>964</v>
      </c>
    </row>
    <row r="20" spans="1:21" ht="14.25" customHeight="1" x14ac:dyDescent="0.2">
      <c r="A20" s="530"/>
      <c r="B20" s="112">
        <v>15</v>
      </c>
      <c r="C20" s="113" t="s">
        <v>965</v>
      </c>
      <c r="D20" s="112"/>
      <c r="E20" s="127" t="s">
        <v>967</v>
      </c>
      <c r="F20" s="116" t="s">
        <v>216</v>
      </c>
      <c r="G20" s="116" t="s">
        <v>720</v>
      </c>
      <c r="H20" s="113">
        <v>2</v>
      </c>
      <c r="I20" s="117">
        <v>32</v>
      </c>
      <c r="J20" s="113">
        <v>32</v>
      </c>
      <c r="K20" s="113"/>
      <c r="L20" s="193"/>
      <c r="M20" s="113"/>
      <c r="N20" s="117" t="s">
        <v>21</v>
      </c>
      <c r="O20" s="128"/>
      <c r="P20" s="113"/>
      <c r="Q20" s="117"/>
      <c r="R20" s="112">
        <v>32</v>
      </c>
      <c r="S20" s="112"/>
      <c r="T20" s="112"/>
      <c r="U20" s="175" t="s">
        <v>964</v>
      </c>
    </row>
    <row r="21" spans="1:21" ht="14.25" customHeight="1" x14ac:dyDescent="0.2">
      <c r="A21" s="546"/>
      <c r="B21" s="547" t="s">
        <v>41</v>
      </c>
      <c r="C21" s="534"/>
      <c r="D21" s="534"/>
      <c r="E21" s="548"/>
      <c r="F21" s="548"/>
      <c r="G21" s="549"/>
      <c r="H21" s="112">
        <f>SUM(H6:H20)</f>
        <v>40.5</v>
      </c>
      <c r="I21" s="112">
        <f>SUM(I6:I20)</f>
        <v>654</v>
      </c>
      <c r="J21" s="112">
        <f>SUM(J6:J20)</f>
        <v>550</v>
      </c>
      <c r="K21" s="112"/>
      <c r="L21" s="168"/>
      <c r="M21" s="112">
        <f>SUM(M6:M20)</f>
        <v>104</v>
      </c>
      <c r="N21" s="112"/>
      <c r="O21" s="125">
        <f t="shared" ref="O21:T21" si="0">SUM(O6:O20)</f>
        <v>236</v>
      </c>
      <c r="P21" s="112">
        <f t="shared" si="0"/>
        <v>186</v>
      </c>
      <c r="Q21" s="112">
        <f t="shared" si="0"/>
        <v>120</v>
      </c>
      <c r="R21" s="112">
        <f t="shared" si="0"/>
        <v>72</v>
      </c>
      <c r="S21" s="112">
        <f t="shared" si="0"/>
        <v>32</v>
      </c>
      <c r="T21" s="112">
        <f t="shared" si="0"/>
        <v>8</v>
      </c>
      <c r="U21" s="176"/>
    </row>
    <row r="22" spans="1:21" ht="14.25" customHeight="1" x14ac:dyDescent="0.2">
      <c r="A22" s="530" t="s">
        <v>968</v>
      </c>
      <c r="B22" s="133">
        <v>16</v>
      </c>
      <c r="C22" s="133"/>
      <c r="D22" s="133"/>
      <c r="E22" s="154" t="s">
        <v>574</v>
      </c>
      <c r="F22" s="133" t="s">
        <v>262</v>
      </c>
      <c r="G22" s="133" t="s">
        <v>720</v>
      </c>
      <c r="H22" s="153">
        <v>5</v>
      </c>
      <c r="I22" s="153">
        <v>80</v>
      </c>
      <c r="J22" s="153">
        <v>8</v>
      </c>
      <c r="K22" s="153">
        <v>8</v>
      </c>
      <c r="L22" s="153">
        <v>16</v>
      </c>
      <c r="M22" s="153">
        <v>48</v>
      </c>
      <c r="N22" s="112" t="s">
        <v>21</v>
      </c>
      <c r="O22" s="152">
        <v>80</v>
      </c>
      <c r="P22" s="133"/>
      <c r="Q22" s="133"/>
      <c r="R22" s="133"/>
      <c r="S22" s="133"/>
      <c r="T22" s="133"/>
      <c r="U22" s="177" t="s">
        <v>1015</v>
      </c>
    </row>
    <row r="23" spans="1:21" ht="14.25" customHeight="1" x14ac:dyDescent="0.2">
      <c r="A23" s="530"/>
      <c r="B23" s="133">
        <v>17</v>
      </c>
      <c r="C23" s="133" t="s">
        <v>965</v>
      </c>
      <c r="D23" s="133"/>
      <c r="E23" s="154" t="s">
        <v>999</v>
      </c>
      <c r="F23" s="133" t="s">
        <v>262</v>
      </c>
      <c r="G23" s="133" t="s">
        <v>720</v>
      </c>
      <c r="H23" s="153">
        <v>6</v>
      </c>
      <c r="I23" s="153">
        <v>96</v>
      </c>
      <c r="J23" s="153">
        <v>8</v>
      </c>
      <c r="K23" s="153">
        <v>35</v>
      </c>
      <c r="L23" s="153">
        <v>24</v>
      </c>
      <c r="M23" s="153">
        <v>29</v>
      </c>
      <c r="N23" s="112" t="s">
        <v>21</v>
      </c>
      <c r="O23" s="178"/>
      <c r="P23" s="133">
        <v>96</v>
      </c>
      <c r="Q23" s="133"/>
      <c r="R23" s="133"/>
      <c r="S23" s="133"/>
      <c r="T23" s="133"/>
      <c r="U23" s="177" t="s">
        <v>1015</v>
      </c>
    </row>
    <row r="24" spans="1:21" ht="14.25" customHeight="1" x14ac:dyDescent="0.2">
      <c r="A24" s="530"/>
      <c r="B24" s="133">
        <v>18</v>
      </c>
      <c r="C24" s="133" t="s">
        <v>965</v>
      </c>
      <c r="D24" s="133"/>
      <c r="E24" s="154" t="s">
        <v>1000</v>
      </c>
      <c r="F24" s="133" t="s">
        <v>262</v>
      </c>
      <c r="G24" s="133" t="s">
        <v>720</v>
      </c>
      <c r="H24" s="153">
        <v>6</v>
      </c>
      <c r="I24" s="153">
        <v>96</v>
      </c>
      <c r="J24" s="153">
        <v>16</v>
      </c>
      <c r="K24" s="153">
        <v>39</v>
      </c>
      <c r="L24" s="153">
        <v>16</v>
      </c>
      <c r="M24" s="153">
        <v>25</v>
      </c>
      <c r="N24" s="112" t="s">
        <v>21</v>
      </c>
      <c r="O24" s="179"/>
      <c r="P24" s="133">
        <v>96</v>
      </c>
      <c r="Q24" s="133"/>
      <c r="R24" s="133"/>
      <c r="S24" s="133"/>
      <c r="T24" s="133"/>
      <c r="U24" s="177" t="s">
        <v>1015</v>
      </c>
    </row>
    <row r="25" spans="1:21" ht="14.25" customHeight="1" x14ac:dyDescent="0.2">
      <c r="A25" s="530"/>
      <c r="B25" s="133">
        <v>19</v>
      </c>
      <c r="C25" s="133" t="s">
        <v>965</v>
      </c>
      <c r="D25" s="133"/>
      <c r="E25" s="154" t="s">
        <v>1001</v>
      </c>
      <c r="F25" s="133" t="s">
        <v>262</v>
      </c>
      <c r="G25" s="133" t="s">
        <v>720</v>
      </c>
      <c r="H25" s="153">
        <v>6</v>
      </c>
      <c r="I25" s="153">
        <v>96</v>
      </c>
      <c r="J25" s="153">
        <v>8</v>
      </c>
      <c r="K25" s="153">
        <v>23</v>
      </c>
      <c r="L25" s="153">
        <v>24</v>
      </c>
      <c r="M25" s="153">
        <v>41</v>
      </c>
      <c r="N25" s="112" t="s">
        <v>21</v>
      </c>
      <c r="O25" s="152"/>
      <c r="P25" s="168"/>
      <c r="Q25" s="133">
        <v>96</v>
      </c>
      <c r="R25" s="133"/>
      <c r="S25" s="133"/>
      <c r="T25" s="133"/>
      <c r="U25" s="177" t="s">
        <v>1015</v>
      </c>
    </row>
    <row r="26" spans="1:21" ht="14.25" customHeight="1" x14ac:dyDescent="0.2">
      <c r="A26" s="530"/>
      <c r="B26" s="133">
        <v>20</v>
      </c>
      <c r="C26" s="133" t="s">
        <v>965</v>
      </c>
      <c r="D26" s="133"/>
      <c r="E26" s="154" t="s">
        <v>1002</v>
      </c>
      <c r="F26" s="133" t="s">
        <v>262</v>
      </c>
      <c r="G26" s="133" t="s">
        <v>720</v>
      </c>
      <c r="H26" s="153">
        <v>6</v>
      </c>
      <c r="I26" s="153">
        <v>96</v>
      </c>
      <c r="J26" s="153">
        <v>8</v>
      </c>
      <c r="K26" s="153">
        <v>13</v>
      </c>
      <c r="L26" s="153">
        <v>24</v>
      </c>
      <c r="M26" s="153">
        <v>51</v>
      </c>
      <c r="N26" s="112" t="s">
        <v>21</v>
      </c>
      <c r="O26" s="152"/>
      <c r="P26" s="114"/>
      <c r="Q26" s="133">
        <v>96</v>
      </c>
      <c r="R26" s="133"/>
      <c r="S26" s="133"/>
      <c r="T26" s="133"/>
      <c r="U26" s="177"/>
    </row>
    <row r="27" spans="1:21" ht="14.25" customHeight="1" x14ac:dyDescent="0.2">
      <c r="A27" s="530"/>
      <c r="B27" s="133">
        <v>21</v>
      </c>
      <c r="C27" s="133" t="s">
        <v>965</v>
      </c>
      <c r="D27" s="133"/>
      <c r="E27" s="154" t="s">
        <v>1003</v>
      </c>
      <c r="F27" s="133" t="s">
        <v>262</v>
      </c>
      <c r="G27" s="133" t="s">
        <v>720</v>
      </c>
      <c r="H27" s="153">
        <v>6</v>
      </c>
      <c r="I27" s="153">
        <v>96</v>
      </c>
      <c r="J27" s="153">
        <v>8</v>
      </c>
      <c r="K27" s="153">
        <v>30</v>
      </c>
      <c r="L27" s="153">
        <v>24</v>
      </c>
      <c r="M27" s="153">
        <v>34</v>
      </c>
      <c r="N27" s="112" t="s">
        <v>21</v>
      </c>
      <c r="O27" s="152"/>
      <c r="P27" s="114"/>
      <c r="Q27" s="180"/>
      <c r="R27" s="133">
        <v>96</v>
      </c>
      <c r="S27" s="133"/>
      <c r="T27" s="133"/>
      <c r="U27" s="177" t="s">
        <v>1015</v>
      </c>
    </row>
    <row r="28" spans="1:21" s="2" customFormat="1" ht="14.25" customHeight="1" x14ac:dyDescent="0.2">
      <c r="A28" s="531"/>
      <c r="B28" s="532" t="s">
        <v>41</v>
      </c>
      <c r="C28" s="533"/>
      <c r="D28" s="533"/>
      <c r="E28" s="534"/>
      <c r="F28" s="534"/>
      <c r="G28" s="535"/>
      <c r="H28" s="112">
        <f t="shared" ref="H28:M28" si="1">SUM(H22:H27)</f>
        <v>35</v>
      </c>
      <c r="I28" s="112">
        <f t="shared" si="1"/>
        <v>560</v>
      </c>
      <c r="J28" s="112">
        <f t="shared" si="1"/>
        <v>56</v>
      </c>
      <c r="K28" s="112">
        <f t="shared" si="1"/>
        <v>148</v>
      </c>
      <c r="L28" s="112">
        <f t="shared" si="1"/>
        <v>128</v>
      </c>
      <c r="M28" s="112">
        <f t="shared" si="1"/>
        <v>228</v>
      </c>
      <c r="N28" s="112"/>
      <c r="O28" s="125">
        <f t="shared" ref="O28:T28" si="2">SUM(O22:O27)</f>
        <v>80</v>
      </c>
      <c r="P28" s="112">
        <f t="shared" si="2"/>
        <v>192</v>
      </c>
      <c r="Q28" s="112">
        <f t="shared" si="2"/>
        <v>192</v>
      </c>
      <c r="R28" s="112">
        <f t="shared" si="2"/>
        <v>96</v>
      </c>
      <c r="S28" s="112">
        <f t="shared" si="2"/>
        <v>0</v>
      </c>
      <c r="T28" s="112">
        <f t="shared" si="2"/>
        <v>0</v>
      </c>
      <c r="U28" s="181"/>
    </row>
    <row r="29" spans="1:21" ht="14.25" customHeight="1" x14ac:dyDescent="0.2">
      <c r="A29" s="496" t="s">
        <v>970</v>
      </c>
      <c r="B29" s="133">
        <v>22</v>
      </c>
      <c r="C29" s="133" t="s">
        <v>965</v>
      </c>
      <c r="D29" s="133"/>
      <c r="E29" s="154" t="s">
        <v>1004</v>
      </c>
      <c r="F29" s="133" t="s">
        <v>616</v>
      </c>
      <c r="G29" s="133" t="s">
        <v>720</v>
      </c>
      <c r="H29" s="153">
        <v>6</v>
      </c>
      <c r="I29" s="153">
        <v>96</v>
      </c>
      <c r="J29" s="153">
        <v>4</v>
      </c>
      <c r="K29" s="153">
        <v>45</v>
      </c>
      <c r="L29" s="153">
        <v>28</v>
      </c>
      <c r="M29" s="153">
        <v>19</v>
      </c>
      <c r="N29" s="112" t="s">
        <v>21</v>
      </c>
      <c r="O29" s="152">
        <v>96</v>
      </c>
      <c r="P29" s="180"/>
      <c r="Q29" s="114"/>
      <c r="R29" s="133"/>
      <c r="S29" s="133"/>
      <c r="T29" s="121"/>
      <c r="U29" s="177" t="s">
        <v>1016</v>
      </c>
    </row>
    <row r="30" spans="1:21" ht="14.25" customHeight="1" x14ac:dyDescent="0.2">
      <c r="A30" s="497"/>
      <c r="B30" s="133">
        <v>23</v>
      </c>
      <c r="C30" s="133" t="s">
        <v>965</v>
      </c>
      <c r="D30" s="133"/>
      <c r="E30" s="154" t="s">
        <v>1006</v>
      </c>
      <c r="F30" s="133" t="s">
        <v>616</v>
      </c>
      <c r="G30" s="133" t="s">
        <v>720</v>
      </c>
      <c r="H30" s="153">
        <v>6</v>
      </c>
      <c r="I30" s="153">
        <v>96</v>
      </c>
      <c r="J30" s="153">
        <v>4</v>
      </c>
      <c r="K30" s="153">
        <v>17</v>
      </c>
      <c r="L30" s="153">
        <v>28</v>
      </c>
      <c r="M30" s="153">
        <v>47</v>
      </c>
      <c r="N30" s="112" t="s">
        <v>21</v>
      </c>
      <c r="O30" s="152"/>
      <c r="P30" s="133">
        <v>96</v>
      </c>
      <c r="Q30" s="168"/>
      <c r="R30" s="168"/>
      <c r="S30" s="133"/>
      <c r="T30" s="121"/>
      <c r="U30" s="177" t="s">
        <v>998</v>
      </c>
    </row>
    <row r="31" spans="1:21" ht="14.25" customHeight="1" x14ac:dyDescent="0.2">
      <c r="A31" s="497"/>
      <c r="B31" s="133">
        <v>24</v>
      </c>
      <c r="C31" s="133" t="s">
        <v>965</v>
      </c>
      <c r="D31" s="133"/>
      <c r="E31" s="194" t="s">
        <v>1007</v>
      </c>
      <c r="F31" s="133" t="s">
        <v>616</v>
      </c>
      <c r="G31" s="133" t="s">
        <v>720</v>
      </c>
      <c r="H31" s="153">
        <v>6</v>
      </c>
      <c r="I31" s="153">
        <v>96</v>
      </c>
      <c r="J31" s="153">
        <v>8</v>
      </c>
      <c r="K31" s="153">
        <v>16</v>
      </c>
      <c r="L31" s="153">
        <v>24</v>
      </c>
      <c r="M31" s="153">
        <v>48</v>
      </c>
      <c r="N31" s="112" t="s">
        <v>21</v>
      </c>
      <c r="O31" s="152"/>
      <c r="P31" s="133"/>
      <c r="Q31" s="182">
        <v>96</v>
      </c>
      <c r="R31" s="180"/>
      <c r="S31" s="133"/>
      <c r="T31" s="121"/>
      <c r="U31" s="177" t="s">
        <v>1015</v>
      </c>
    </row>
    <row r="32" spans="1:21" ht="14.25" customHeight="1" x14ac:dyDescent="0.2">
      <c r="A32" s="497"/>
      <c r="B32" s="133">
        <v>25</v>
      </c>
      <c r="C32" s="133" t="s">
        <v>965</v>
      </c>
      <c r="D32" s="133"/>
      <c r="E32" s="194" t="s">
        <v>1008</v>
      </c>
      <c r="F32" s="133" t="s">
        <v>616</v>
      </c>
      <c r="G32" s="133" t="s">
        <v>720</v>
      </c>
      <c r="H32" s="153">
        <v>6</v>
      </c>
      <c r="I32" s="153">
        <v>96</v>
      </c>
      <c r="J32" s="153">
        <v>8</v>
      </c>
      <c r="K32" s="153">
        <v>24</v>
      </c>
      <c r="L32" s="153">
        <v>24</v>
      </c>
      <c r="M32" s="153">
        <v>40</v>
      </c>
      <c r="N32" s="112" t="s">
        <v>21</v>
      </c>
      <c r="O32" s="152"/>
      <c r="P32" s="133"/>
      <c r="Q32" s="114"/>
      <c r="R32" s="133">
        <v>96</v>
      </c>
      <c r="S32" s="133"/>
      <c r="T32" s="121"/>
      <c r="U32" s="177" t="s">
        <v>1017</v>
      </c>
    </row>
    <row r="33" spans="1:21" ht="14.25" customHeight="1" x14ac:dyDescent="0.2">
      <c r="A33" s="497"/>
      <c r="B33" s="133">
        <v>26</v>
      </c>
      <c r="C33" s="133" t="s">
        <v>965</v>
      </c>
      <c r="D33" s="133"/>
      <c r="E33" s="194" t="s">
        <v>1009</v>
      </c>
      <c r="F33" s="133" t="s">
        <v>616</v>
      </c>
      <c r="G33" s="133" t="s">
        <v>720</v>
      </c>
      <c r="H33" s="153">
        <v>6</v>
      </c>
      <c r="I33" s="153">
        <v>96</v>
      </c>
      <c r="J33" s="153">
        <v>4</v>
      </c>
      <c r="K33" s="153">
        <v>49</v>
      </c>
      <c r="L33" s="153">
        <v>28</v>
      </c>
      <c r="M33" s="153">
        <v>15</v>
      </c>
      <c r="N33" s="112" t="s">
        <v>21</v>
      </c>
      <c r="O33" s="152"/>
      <c r="P33" s="133"/>
      <c r="Q33" s="133"/>
      <c r="R33" s="133">
        <v>96</v>
      </c>
      <c r="S33" s="180"/>
      <c r="T33" s="121"/>
      <c r="U33" s="177" t="s">
        <v>1015</v>
      </c>
    </row>
    <row r="34" spans="1:21" ht="14.25" customHeight="1" x14ac:dyDescent="0.2">
      <c r="A34" s="497"/>
      <c r="B34" s="133">
        <v>27</v>
      </c>
      <c r="C34" s="133" t="s">
        <v>965</v>
      </c>
      <c r="D34" s="133"/>
      <c r="E34" s="194" t="s">
        <v>1010</v>
      </c>
      <c r="F34" s="133" t="s">
        <v>616</v>
      </c>
      <c r="G34" s="133" t="s">
        <v>720</v>
      </c>
      <c r="H34" s="153">
        <v>6</v>
      </c>
      <c r="I34" s="153">
        <v>96</v>
      </c>
      <c r="J34" s="153">
        <v>16</v>
      </c>
      <c r="K34" s="153">
        <v>25</v>
      </c>
      <c r="L34" s="153">
        <v>16</v>
      </c>
      <c r="M34" s="153">
        <v>39</v>
      </c>
      <c r="N34" s="112" t="s">
        <v>21</v>
      </c>
      <c r="O34" s="152"/>
      <c r="P34" s="133"/>
      <c r="Q34" s="133"/>
      <c r="R34" s="133"/>
      <c r="S34" s="133">
        <v>96</v>
      </c>
      <c r="T34" s="121"/>
      <c r="U34" s="177" t="s">
        <v>1005</v>
      </c>
    </row>
    <row r="35" spans="1:21" ht="14.25" customHeight="1" x14ac:dyDescent="0.2">
      <c r="A35" s="497"/>
      <c r="B35" s="133">
        <v>28</v>
      </c>
      <c r="C35" s="133" t="s">
        <v>965</v>
      </c>
      <c r="D35" s="133"/>
      <c r="E35" s="194" t="s">
        <v>1011</v>
      </c>
      <c r="F35" s="133" t="s">
        <v>616</v>
      </c>
      <c r="G35" s="133" t="s">
        <v>720</v>
      </c>
      <c r="H35" s="153">
        <v>6</v>
      </c>
      <c r="I35" s="153">
        <v>96</v>
      </c>
      <c r="J35" s="153">
        <v>16</v>
      </c>
      <c r="K35" s="153">
        <v>38</v>
      </c>
      <c r="L35" s="153">
        <v>16</v>
      </c>
      <c r="M35" s="153">
        <v>26</v>
      </c>
      <c r="N35" s="112" t="s">
        <v>21</v>
      </c>
      <c r="O35" s="152"/>
      <c r="P35" s="133"/>
      <c r="Q35" s="114"/>
      <c r="R35" s="114"/>
      <c r="S35" s="133">
        <v>96</v>
      </c>
      <c r="T35" s="121"/>
      <c r="U35" s="177" t="s">
        <v>1015</v>
      </c>
    </row>
    <row r="36" spans="1:21" ht="14.25" customHeight="1" x14ac:dyDescent="0.2">
      <c r="A36" s="497"/>
      <c r="B36" s="133">
        <v>29</v>
      </c>
      <c r="C36" s="133" t="s">
        <v>965</v>
      </c>
      <c r="D36" s="133"/>
      <c r="E36" s="194" t="s">
        <v>1012</v>
      </c>
      <c r="F36" s="133" t="s">
        <v>616</v>
      </c>
      <c r="G36" s="133" t="s">
        <v>720</v>
      </c>
      <c r="H36" s="153">
        <v>6</v>
      </c>
      <c r="I36" s="153">
        <v>96</v>
      </c>
      <c r="J36" s="153">
        <v>8</v>
      </c>
      <c r="K36" s="153">
        <v>11</v>
      </c>
      <c r="L36" s="153">
        <v>24</v>
      </c>
      <c r="M36" s="153">
        <v>53</v>
      </c>
      <c r="N36" s="112" t="s">
        <v>21</v>
      </c>
      <c r="O36" s="152"/>
      <c r="P36" s="133"/>
      <c r="Q36" s="133"/>
      <c r="R36" s="133"/>
      <c r="S36" s="133">
        <v>96</v>
      </c>
      <c r="T36" s="121"/>
      <c r="U36" s="177" t="s">
        <v>1015</v>
      </c>
    </row>
    <row r="37" spans="1:21" ht="14.25" customHeight="1" x14ac:dyDescent="0.2">
      <c r="A37" s="497"/>
      <c r="B37" s="133">
        <v>30</v>
      </c>
      <c r="C37" s="133" t="s">
        <v>965</v>
      </c>
      <c r="D37" s="133"/>
      <c r="E37" s="154" t="s">
        <v>1013</v>
      </c>
      <c r="F37" s="133" t="s">
        <v>616</v>
      </c>
      <c r="G37" s="133" t="s">
        <v>720</v>
      </c>
      <c r="H37" s="153">
        <v>6</v>
      </c>
      <c r="I37" s="153">
        <v>96</v>
      </c>
      <c r="J37" s="153">
        <v>4</v>
      </c>
      <c r="K37" s="153">
        <v>38</v>
      </c>
      <c r="L37" s="153">
        <v>28</v>
      </c>
      <c r="M37" s="153">
        <v>26</v>
      </c>
      <c r="N37" s="112" t="s">
        <v>21</v>
      </c>
      <c r="O37" s="152"/>
      <c r="P37" s="133"/>
      <c r="Q37" s="133"/>
      <c r="R37" s="133"/>
      <c r="S37" s="133">
        <v>96</v>
      </c>
      <c r="T37" s="121"/>
      <c r="U37" s="177" t="s">
        <v>1015</v>
      </c>
    </row>
    <row r="38" spans="1:21" ht="14.25" customHeight="1" x14ac:dyDescent="0.2">
      <c r="A38" s="498"/>
      <c r="B38" s="532" t="s">
        <v>41</v>
      </c>
      <c r="C38" s="533"/>
      <c r="D38" s="533"/>
      <c r="E38" s="536"/>
      <c r="F38" s="536"/>
      <c r="G38" s="537"/>
      <c r="H38" s="112">
        <f t="shared" ref="H38:M38" si="3">SUM(H29:H37)</f>
        <v>54</v>
      </c>
      <c r="I38" s="112">
        <f t="shared" si="3"/>
        <v>864</v>
      </c>
      <c r="J38" s="112">
        <f t="shared" si="3"/>
        <v>72</v>
      </c>
      <c r="K38" s="112">
        <f t="shared" si="3"/>
        <v>263</v>
      </c>
      <c r="L38" s="112">
        <f t="shared" si="3"/>
        <v>216</v>
      </c>
      <c r="M38" s="112">
        <f t="shared" si="3"/>
        <v>313</v>
      </c>
      <c r="N38" s="121"/>
      <c r="O38" s="120">
        <f t="shared" ref="O38:T38" si="4">SUM(O29:O37)</f>
        <v>96</v>
      </c>
      <c r="P38" s="121">
        <f t="shared" si="4"/>
        <v>96</v>
      </c>
      <c r="Q38" s="121">
        <f t="shared" si="4"/>
        <v>96</v>
      </c>
      <c r="R38" s="121">
        <f t="shared" si="4"/>
        <v>192</v>
      </c>
      <c r="S38" s="121">
        <f t="shared" si="4"/>
        <v>384</v>
      </c>
      <c r="T38" s="121">
        <f t="shared" si="4"/>
        <v>0</v>
      </c>
      <c r="U38" s="183"/>
    </row>
    <row r="39" spans="1:21" ht="14.25" customHeight="1" x14ac:dyDescent="0.2">
      <c r="A39" s="513" t="s">
        <v>983</v>
      </c>
      <c r="B39" s="184">
        <v>31</v>
      </c>
      <c r="C39" s="122" t="s">
        <v>984</v>
      </c>
      <c r="D39" s="122"/>
      <c r="E39" s="154" t="s">
        <v>363</v>
      </c>
      <c r="F39" s="116" t="s">
        <v>616</v>
      </c>
      <c r="G39" s="116" t="s">
        <v>720</v>
      </c>
      <c r="H39" s="112">
        <v>2</v>
      </c>
      <c r="I39" s="155">
        <v>0</v>
      </c>
      <c r="J39" s="155"/>
      <c r="K39" s="155"/>
      <c r="L39" s="168"/>
      <c r="M39" s="113"/>
      <c r="N39" s="112" t="s">
        <v>960</v>
      </c>
      <c r="O39" s="120"/>
      <c r="P39" s="121"/>
      <c r="Q39" s="121"/>
      <c r="R39" s="121"/>
      <c r="S39" s="121" t="s">
        <v>985</v>
      </c>
      <c r="T39" s="121" t="s">
        <v>985</v>
      </c>
      <c r="U39" s="185"/>
    </row>
    <row r="40" spans="1:21" ht="14.25" customHeight="1" x14ac:dyDescent="0.2">
      <c r="A40" s="513"/>
      <c r="B40" s="184">
        <v>32</v>
      </c>
      <c r="C40" s="122" t="s">
        <v>986</v>
      </c>
      <c r="D40" s="122"/>
      <c r="E40" s="154" t="s">
        <v>360</v>
      </c>
      <c r="F40" s="154" t="s">
        <v>616</v>
      </c>
      <c r="G40" s="154" t="s">
        <v>720</v>
      </c>
      <c r="H40" s="113">
        <v>18</v>
      </c>
      <c r="I40" s="113">
        <v>432</v>
      </c>
      <c r="J40" s="121"/>
      <c r="K40" s="121"/>
      <c r="L40" s="168"/>
      <c r="M40" s="121">
        <v>432</v>
      </c>
      <c r="N40" s="121"/>
      <c r="O40" s="120"/>
      <c r="P40" s="121"/>
      <c r="Q40" s="112"/>
      <c r="R40" s="121"/>
      <c r="S40" s="121"/>
      <c r="T40" s="121">
        <v>432</v>
      </c>
      <c r="U40" s="186"/>
    </row>
    <row r="41" spans="1:21" ht="14.25" customHeight="1" x14ac:dyDescent="0.2">
      <c r="A41" s="538" t="s">
        <v>41</v>
      </c>
      <c r="B41" s="539"/>
      <c r="C41" s="539"/>
      <c r="D41" s="539"/>
      <c r="E41" s="539"/>
      <c r="F41" s="539"/>
      <c r="G41" s="540"/>
      <c r="H41" s="112">
        <f t="shared" ref="H41:T41" si="5">SUM(H39:H40)</f>
        <v>20</v>
      </c>
      <c r="I41" s="112">
        <f t="shared" si="5"/>
        <v>432</v>
      </c>
      <c r="J41" s="112">
        <f t="shared" si="5"/>
        <v>0</v>
      </c>
      <c r="K41" s="112">
        <f t="shared" si="5"/>
        <v>0</v>
      </c>
      <c r="L41" s="112">
        <f t="shared" si="5"/>
        <v>0</v>
      </c>
      <c r="M41" s="112">
        <f t="shared" si="5"/>
        <v>432</v>
      </c>
      <c r="N41" s="112">
        <f t="shared" si="5"/>
        <v>0</v>
      </c>
      <c r="O41" s="125">
        <f t="shared" si="5"/>
        <v>0</v>
      </c>
      <c r="P41" s="112">
        <f t="shared" si="5"/>
        <v>0</v>
      </c>
      <c r="Q41" s="112">
        <f t="shared" si="5"/>
        <v>0</v>
      </c>
      <c r="R41" s="112">
        <f t="shared" si="5"/>
        <v>0</v>
      </c>
      <c r="S41" s="112">
        <f t="shared" si="5"/>
        <v>0</v>
      </c>
      <c r="T41" s="112">
        <f t="shared" si="5"/>
        <v>432</v>
      </c>
      <c r="U41" s="187"/>
    </row>
    <row r="42" spans="1:21" ht="14.25" customHeight="1" x14ac:dyDescent="0.2">
      <c r="A42" s="541" t="s">
        <v>987</v>
      </c>
      <c r="B42" s="542"/>
      <c r="C42" s="542"/>
      <c r="D42" s="542"/>
      <c r="E42" s="542"/>
      <c r="F42" s="542"/>
      <c r="G42" s="543"/>
      <c r="H42" s="157">
        <f t="shared" ref="H42:M42" si="6">H21+H28+H38+H41</f>
        <v>149.5</v>
      </c>
      <c r="I42" s="157">
        <f t="shared" si="6"/>
        <v>2510</v>
      </c>
      <c r="J42" s="126">
        <f t="shared" si="6"/>
        <v>678</v>
      </c>
      <c r="K42" s="126">
        <f t="shared" si="6"/>
        <v>411</v>
      </c>
      <c r="L42" s="126">
        <f t="shared" si="6"/>
        <v>344</v>
      </c>
      <c r="M42" s="126">
        <f t="shared" si="6"/>
        <v>1077</v>
      </c>
      <c r="N42" s="126"/>
      <c r="O42" s="160">
        <f t="shared" ref="O42:T42" si="7">O21+O28+O38+O41</f>
        <v>412</v>
      </c>
      <c r="P42" s="126">
        <f t="shared" si="7"/>
        <v>474</v>
      </c>
      <c r="Q42" s="126">
        <f t="shared" si="7"/>
        <v>408</v>
      </c>
      <c r="R42" s="126">
        <f t="shared" si="7"/>
        <v>360</v>
      </c>
      <c r="S42" s="126">
        <f t="shared" si="7"/>
        <v>416</v>
      </c>
      <c r="T42" s="126">
        <f t="shared" si="7"/>
        <v>440</v>
      </c>
      <c r="U42" s="188"/>
    </row>
    <row r="43" spans="1:21" ht="14.25" customHeight="1" x14ac:dyDescent="0.2">
      <c r="A43" s="541" t="s">
        <v>988</v>
      </c>
      <c r="B43" s="542"/>
      <c r="C43" s="542"/>
      <c r="D43" s="542"/>
      <c r="E43" s="542"/>
      <c r="F43" s="542"/>
      <c r="G43" s="542"/>
      <c r="H43" s="536"/>
      <c r="I43" s="537"/>
      <c r="J43" s="518">
        <f>(J42+K42)/I42</f>
        <v>0.43386454183266931</v>
      </c>
      <c r="K43" s="544"/>
      <c r="L43" s="518">
        <f>(L42+M42)/I42</f>
        <v>0.56613545816733069</v>
      </c>
      <c r="M43" s="544"/>
      <c r="N43" s="189"/>
      <c r="O43" s="160"/>
      <c r="P43" s="126"/>
      <c r="Q43" s="126"/>
      <c r="R43" s="126"/>
      <c r="S43" s="126"/>
      <c r="T43" s="126"/>
      <c r="U43" s="190"/>
    </row>
    <row r="44" spans="1:21" ht="14.25" customHeight="1" x14ac:dyDescent="0.2">
      <c r="A44" s="508" t="s">
        <v>989</v>
      </c>
      <c r="B44" s="508"/>
      <c r="C44" s="508"/>
      <c r="D44" s="508"/>
      <c r="E44" s="508"/>
      <c r="F44" s="508"/>
      <c r="G44" s="508"/>
      <c r="H44" s="509"/>
      <c r="I44" s="509"/>
      <c r="J44" s="162">
        <f>J42/I42</f>
        <v>0.27011952191235061</v>
      </c>
      <c r="K44" s="162">
        <f>K42/I42</f>
        <v>0.16374501992031873</v>
      </c>
      <c r="L44" s="162">
        <f>L42/I42</f>
        <v>0.13705179282868526</v>
      </c>
      <c r="M44" s="162">
        <f>M42/I42</f>
        <v>0.42908366533864539</v>
      </c>
      <c r="N44" s="161"/>
      <c r="O44" s="160"/>
      <c r="P44" s="126"/>
      <c r="Q44" s="126"/>
      <c r="R44" s="126"/>
      <c r="S44" s="126"/>
      <c r="T44" s="126"/>
      <c r="U44" s="163"/>
    </row>
    <row r="45" spans="1:21" x14ac:dyDescent="0.2">
      <c r="A45" s="510" t="s">
        <v>990</v>
      </c>
      <c r="B45" s="510"/>
      <c r="C45" s="510"/>
      <c r="D45" s="510"/>
      <c r="E45" s="510"/>
      <c r="F45" s="510"/>
      <c r="G45" s="510"/>
      <c r="H45" s="510"/>
      <c r="I45" s="510"/>
      <c r="J45" s="510"/>
      <c r="K45" s="510"/>
      <c r="L45" s="510"/>
      <c r="M45" s="510"/>
      <c r="N45" s="510"/>
      <c r="O45" s="510"/>
      <c r="P45" s="510"/>
      <c r="Q45" s="510"/>
      <c r="R45" s="510"/>
      <c r="S45" s="510"/>
      <c r="T45" s="510"/>
      <c r="U45" s="510"/>
    </row>
  </sheetData>
  <mergeCells count="37">
    <mergeCell ref="R4:R5"/>
    <mergeCell ref="S4:S5"/>
    <mergeCell ref="T4:T5"/>
    <mergeCell ref="A6:A21"/>
    <mergeCell ref="B21:G21"/>
    <mergeCell ref="H3:H5"/>
    <mergeCell ref="I3:M3"/>
    <mergeCell ref="N3:N5"/>
    <mergeCell ref="O3:T3"/>
    <mergeCell ref="A44:I44"/>
    <mergeCell ref="A45:U45"/>
    <mergeCell ref="A22:A28"/>
    <mergeCell ref="B28:G28"/>
    <mergeCell ref="A29:A38"/>
    <mergeCell ref="B38:G38"/>
    <mergeCell ref="A39:A40"/>
    <mergeCell ref="A41:G41"/>
    <mergeCell ref="A42:G42"/>
    <mergeCell ref="A43:I43"/>
    <mergeCell ref="J43:K43"/>
    <mergeCell ref="L43:M43"/>
    <mergeCell ref="A1:U1"/>
    <mergeCell ref="A3:A5"/>
    <mergeCell ref="B3:B5"/>
    <mergeCell ref="C3:C4"/>
    <mergeCell ref="D3:D4"/>
    <mergeCell ref="E3:E5"/>
    <mergeCell ref="F3:F5"/>
    <mergeCell ref="G3:G5"/>
    <mergeCell ref="I4:I5"/>
    <mergeCell ref="J4:K4"/>
    <mergeCell ref="L4:M4"/>
    <mergeCell ref="O4:O5"/>
    <mergeCell ref="P4:P5"/>
    <mergeCell ref="A2:U2"/>
    <mergeCell ref="U3:U5"/>
    <mergeCell ref="Q4:Q5"/>
  </mergeCells>
  <phoneticPr fontId="4" type="noConversion"/>
  <dataValidations count="4">
    <dataValidation type="list" allowBlank="1" showInputMessage="1" showErrorMessage="1" sqref="N6:N20 JJ6:JJ20 TF6:TF20 ADB6:ADB20 AMX6:AMX20 AWT6:AWT20 BGP6:BGP20 BQL6:BQL20 CAH6:CAH20 CKD6:CKD20 CTZ6:CTZ20 DDV6:DDV20 DNR6:DNR20 DXN6:DXN20 EHJ6:EHJ20 ERF6:ERF20 FBB6:FBB20 FKX6:FKX20 FUT6:FUT20 GEP6:GEP20 GOL6:GOL20 GYH6:GYH20 HID6:HID20 HRZ6:HRZ20 IBV6:IBV20 ILR6:ILR20 IVN6:IVN20 JFJ6:JFJ20 JPF6:JPF20 JZB6:JZB20 KIX6:KIX20 KST6:KST20 LCP6:LCP20 LML6:LML20 LWH6:LWH20 MGD6:MGD20 MPZ6:MPZ20 MZV6:MZV20 NJR6:NJR20 NTN6:NTN20 ODJ6:ODJ20 ONF6:ONF20 OXB6:OXB20 PGX6:PGX20 PQT6:PQT20 QAP6:QAP20 QKL6:QKL20 QUH6:QUH20 RED6:RED20 RNZ6:RNZ20 RXV6:RXV20 SHR6:SHR20 SRN6:SRN20 TBJ6:TBJ20 TLF6:TLF20 TVB6:TVB20 UEX6:UEX20 UOT6:UOT20 UYP6:UYP20 VIL6:VIL20 VSH6:VSH20 WCD6:WCD20 WLZ6:WLZ20 WVV6:WVV20 N65542:N65556 JJ65542:JJ65556 TF65542:TF65556 ADB65542:ADB65556 AMX65542:AMX65556 AWT65542:AWT65556 BGP65542:BGP65556 BQL65542:BQL65556 CAH65542:CAH65556 CKD65542:CKD65556 CTZ65542:CTZ65556 DDV65542:DDV65556 DNR65542:DNR65556 DXN65542:DXN65556 EHJ65542:EHJ65556 ERF65542:ERF65556 FBB65542:FBB65556 FKX65542:FKX65556 FUT65542:FUT65556 GEP65542:GEP65556 GOL65542:GOL65556 GYH65542:GYH65556 HID65542:HID65556 HRZ65542:HRZ65556 IBV65542:IBV65556 ILR65542:ILR65556 IVN65542:IVN65556 JFJ65542:JFJ65556 JPF65542:JPF65556 JZB65542:JZB65556 KIX65542:KIX65556 KST65542:KST65556 LCP65542:LCP65556 LML65542:LML65556 LWH65542:LWH65556 MGD65542:MGD65556 MPZ65542:MPZ65556 MZV65542:MZV65556 NJR65542:NJR65556 NTN65542:NTN65556 ODJ65542:ODJ65556 ONF65542:ONF65556 OXB65542:OXB65556 PGX65542:PGX65556 PQT65542:PQT65556 QAP65542:QAP65556 QKL65542:QKL65556 QUH65542:QUH65556 RED65542:RED65556 RNZ65542:RNZ65556 RXV65542:RXV65556 SHR65542:SHR65556 SRN65542:SRN65556 TBJ65542:TBJ65556 TLF65542:TLF65556 TVB65542:TVB65556 UEX65542:UEX65556 UOT65542:UOT65556 UYP65542:UYP65556 VIL65542:VIL65556 VSH65542:VSH65556 WCD65542:WCD65556 WLZ65542:WLZ65556 WVV65542:WVV65556 N131078:N131092 JJ131078:JJ131092 TF131078:TF131092 ADB131078:ADB131092 AMX131078:AMX131092 AWT131078:AWT131092 BGP131078:BGP131092 BQL131078:BQL131092 CAH131078:CAH131092 CKD131078:CKD131092 CTZ131078:CTZ131092 DDV131078:DDV131092 DNR131078:DNR131092 DXN131078:DXN131092 EHJ131078:EHJ131092 ERF131078:ERF131092 FBB131078:FBB131092 FKX131078:FKX131092 FUT131078:FUT131092 GEP131078:GEP131092 GOL131078:GOL131092 GYH131078:GYH131092 HID131078:HID131092 HRZ131078:HRZ131092 IBV131078:IBV131092 ILR131078:ILR131092 IVN131078:IVN131092 JFJ131078:JFJ131092 JPF131078:JPF131092 JZB131078:JZB131092 KIX131078:KIX131092 KST131078:KST131092 LCP131078:LCP131092 LML131078:LML131092 LWH131078:LWH131092 MGD131078:MGD131092 MPZ131078:MPZ131092 MZV131078:MZV131092 NJR131078:NJR131092 NTN131078:NTN131092 ODJ131078:ODJ131092 ONF131078:ONF131092 OXB131078:OXB131092 PGX131078:PGX131092 PQT131078:PQT131092 QAP131078:QAP131092 QKL131078:QKL131092 QUH131078:QUH131092 RED131078:RED131092 RNZ131078:RNZ131092 RXV131078:RXV131092 SHR131078:SHR131092 SRN131078:SRN131092 TBJ131078:TBJ131092 TLF131078:TLF131092 TVB131078:TVB131092 UEX131078:UEX131092 UOT131078:UOT131092 UYP131078:UYP131092 VIL131078:VIL131092 VSH131078:VSH131092 WCD131078:WCD131092 WLZ131078:WLZ131092 WVV131078:WVV131092 N196614:N196628 JJ196614:JJ196628 TF196614:TF196628 ADB196614:ADB196628 AMX196614:AMX196628 AWT196614:AWT196628 BGP196614:BGP196628 BQL196614:BQL196628 CAH196614:CAH196628 CKD196614:CKD196628 CTZ196614:CTZ196628 DDV196614:DDV196628 DNR196614:DNR196628 DXN196614:DXN196628 EHJ196614:EHJ196628 ERF196614:ERF196628 FBB196614:FBB196628 FKX196614:FKX196628 FUT196614:FUT196628 GEP196614:GEP196628 GOL196614:GOL196628 GYH196614:GYH196628 HID196614:HID196628 HRZ196614:HRZ196628 IBV196614:IBV196628 ILR196614:ILR196628 IVN196614:IVN196628 JFJ196614:JFJ196628 JPF196614:JPF196628 JZB196614:JZB196628 KIX196614:KIX196628 KST196614:KST196628 LCP196614:LCP196628 LML196614:LML196628 LWH196614:LWH196628 MGD196614:MGD196628 MPZ196614:MPZ196628 MZV196614:MZV196628 NJR196614:NJR196628 NTN196614:NTN196628 ODJ196614:ODJ196628 ONF196614:ONF196628 OXB196614:OXB196628 PGX196614:PGX196628 PQT196614:PQT196628 QAP196614:QAP196628 QKL196614:QKL196628 QUH196614:QUH196628 RED196614:RED196628 RNZ196614:RNZ196628 RXV196614:RXV196628 SHR196614:SHR196628 SRN196614:SRN196628 TBJ196614:TBJ196628 TLF196614:TLF196628 TVB196614:TVB196628 UEX196614:UEX196628 UOT196614:UOT196628 UYP196614:UYP196628 VIL196614:VIL196628 VSH196614:VSH196628 WCD196614:WCD196628 WLZ196614:WLZ196628 WVV196614:WVV196628 N262150:N262164 JJ262150:JJ262164 TF262150:TF262164 ADB262150:ADB262164 AMX262150:AMX262164 AWT262150:AWT262164 BGP262150:BGP262164 BQL262150:BQL262164 CAH262150:CAH262164 CKD262150:CKD262164 CTZ262150:CTZ262164 DDV262150:DDV262164 DNR262150:DNR262164 DXN262150:DXN262164 EHJ262150:EHJ262164 ERF262150:ERF262164 FBB262150:FBB262164 FKX262150:FKX262164 FUT262150:FUT262164 GEP262150:GEP262164 GOL262150:GOL262164 GYH262150:GYH262164 HID262150:HID262164 HRZ262150:HRZ262164 IBV262150:IBV262164 ILR262150:ILR262164 IVN262150:IVN262164 JFJ262150:JFJ262164 JPF262150:JPF262164 JZB262150:JZB262164 KIX262150:KIX262164 KST262150:KST262164 LCP262150:LCP262164 LML262150:LML262164 LWH262150:LWH262164 MGD262150:MGD262164 MPZ262150:MPZ262164 MZV262150:MZV262164 NJR262150:NJR262164 NTN262150:NTN262164 ODJ262150:ODJ262164 ONF262150:ONF262164 OXB262150:OXB262164 PGX262150:PGX262164 PQT262150:PQT262164 QAP262150:QAP262164 QKL262150:QKL262164 QUH262150:QUH262164 RED262150:RED262164 RNZ262150:RNZ262164 RXV262150:RXV262164 SHR262150:SHR262164 SRN262150:SRN262164 TBJ262150:TBJ262164 TLF262150:TLF262164 TVB262150:TVB262164 UEX262150:UEX262164 UOT262150:UOT262164 UYP262150:UYP262164 VIL262150:VIL262164 VSH262150:VSH262164 WCD262150:WCD262164 WLZ262150:WLZ262164 WVV262150:WVV262164 N327686:N327700 JJ327686:JJ327700 TF327686:TF327700 ADB327686:ADB327700 AMX327686:AMX327700 AWT327686:AWT327700 BGP327686:BGP327700 BQL327686:BQL327700 CAH327686:CAH327700 CKD327686:CKD327700 CTZ327686:CTZ327700 DDV327686:DDV327700 DNR327686:DNR327700 DXN327686:DXN327700 EHJ327686:EHJ327700 ERF327686:ERF327700 FBB327686:FBB327700 FKX327686:FKX327700 FUT327686:FUT327700 GEP327686:GEP327700 GOL327686:GOL327700 GYH327686:GYH327700 HID327686:HID327700 HRZ327686:HRZ327700 IBV327686:IBV327700 ILR327686:ILR327700 IVN327686:IVN327700 JFJ327686:JFJ327700 JPF327686:JPF327700 JZB327686:JZB327700 KIX327686:KIX327700 KST327686:KST327700 LCP327686:LCP327700 LML327686:LML327700 LWH327686:LWH327700 MGD327686:MGD327700 MPZ327686:MPZ327700 MZV327686:MZV327700 NJR327686:NJR327700 NTN327686:NTN327700 ODJ327686:ODJ327700 ONF327686:ONF327700 OXB327686:OXB327700 PGX327686:PGX327700 PQT327686:PQT327700 QAP327686:QAP327700 QKL327686:QKL327700 QUH327686:QUH327700 RED327686:RED327700 RNZ327686:RNZ327700 RXV327686:RXV327700 SHR327686:SHR327700 SRN327686:SRN327700 TBJ327686:TBJ327700 TLF327686:TLF327700 TVB327686:TVB327700 UEX327686:UEX327700 UOT327686:UOT327700 UYP327686:UYP327700 VIL327686:VIL327700 VSH327686:VSH327700 WCD327686:WCD327700 WLZ327686:WLZ327700 WVV327686:WVV327700 N393222:N393236 JJ393222:JJ393236 TF393222:TF393236 ADB393222:ADB393236 AMX393222:AMX393236 AWT393222:AWT393236 BGP393222:BGP393236 BQL393222:BQL393236 CAH393222:CAH393236 CKD393222:CKD393236 CTZ393222:CTZ393236 DDV393222:DDV393236 DNR393222:DNR393236 DXN393222:DXN393236 EHJ393222:EHJ393236 ERF393222:ERF393236 FBB393222:FBB393236 FKX393222:FKX393236 FUT393222:FUT393236 GEP393222:GEP393236 GOL393222:GOL393236 GYH393222:GYH393236 HID393222:HID393236 HRZ393222:HRZ393236 IBV393222:IBV393236 ILR393222:ILR393236 IVN393222:IVN393236 JFJ393222:JFJ393236 JPF393222:JPF393236 JZB393222:JZB393236 KIX393222:KIX393236 KST393222:KST393236 LCP393222:LCP393236 LML393222:LML393236 LWH393222:LWH393236 MGD393222:MGD393236 MPZ393222:MPZ393236 MZV393222:MZV393236 NJR393222:NJR393236 NTN393222:NTN393236 ODJ393222:ODJ393236 ONF393222:ONF393236 OXB393222:OXB393236 PGX393222:PGX393236 PQT393222:PQT393236 QAP393222:QAP393236 QKL393222:QKL393236 QUH393222:QUH393236 RED393222:RED393236 RNZ393222:RNZ393236 RXV393222:RXV393236 SHR393222:SHR393236 SRN393222:SRN393236 TBJ393222:TBJ393236 TLF393222:TLF393236 TVB393222:TVB393236 UEX393222:UEX393236 UOT393222:UOT393236 UYP393222:UYP393236 VIL393222:VIL393236 VSH393222:VSH393236 WCD393222:WCD393236 WLZ393222:WLZ393236 WVV393222:WVV393236 N458758:N458772 JJ458758:JJ458772 TF458758:TF458772 ADB458758:ADB458772 AMX458758:AMX458772 AWT458758:AWT458772 BGP458758:BGP458772 BQL458758:BQL458772 CAH458758:CAH458772 CKD458758:CKD458772 CTZ458758:CTZ458772 DDV458758:DDV458772 DNR458758:DNR458772 DXN458758:DXN458772 EHJ458758:EHJ458772 ERF458758:ERF458772 FBB458758:FBB458772 FKX458758:FKX458772 FUT458758:FUT458772 GEP458758:GEP458772 GOL458758:GOL458772 GYH458758:GYH458772 HID458758:HID458772 HRZ458758:HRZ458772 IBV458758:IBV458772 ILR458758:ILR458772 IVN458758:IVN458772 JFJ458758:JFJ458772 JPF458758:JPF458772 JZB458758:JZB458772 KIX458758:KIX458772 KST458758:KST458772 LCP458758:LCP458772 LML458758:LML458772 LWH458758:LWH458772 MGD458758:MGD458772 MPZ458758:MPZ458772 MZV458758:MZV458772 NJR458758:NJR458772 NTN458758:NTN458772 ODJ458758:ODJ458772 ONF458758:ONF458772 OXB458758:OXB458772 PGX458758:PGX458772 PQT458758:PQT458772 QAP458758:QAP458772 QKL458758:QKL458772 QUH458758:QUH458772 RED458758:RED458772 RNZ458758:RNZ458772 RXV458758:RXV458772 SHR458758:SHR458772 SRN458758:SRN458772 TBJ458758:TBJ458772 TLF458758:TLF458772 TVB458758:TVB458772 UEX458758:UEX458772 UOT458758:UOT458772 UYP458758:UYP458772 VIL458758:VIL458772 VSH458758:VSH458772 WCD458758:WCD458772 WLZ458758:WLZ458772 WVV458758:WVV458772 N524294:N524308 JJ524294:JJ524308 TF524294:TF524308 ADB524294:ADB524308 AMX524294:AMX524308 AWT524294:AWT524308 BGP524294:BGP524308 BQL524294:BQL524308 CAH524294:CAH524308 CKD524294:CKD524308 CTZ524294:CTZ524308 DDV524294:DDV524308 DNR524294:DNR524308 DXN524294:DXN524308 EHJ524294:EHJ524308 ERF524294:ERF524308 FBB524294:FBB524308 FKX524294:FKX524308 FUT524294:FUT524308 GEP524294:GEP524308 GOL524294:GOL524308 GYH524294:GYH524308 HID524294:HID524308 HRZ524294:HRZ524308 IBV524294:IBV524308 ILR524294:ILR524308 IVN524294:IVN524308 JFJ524294:JFJ524308 JPF524294:JPF524308 JZB524294:JZB524308 KIX524294:KIX524308 KST524294:KST524308 LCP524294:LCP524308 LML524294:LML524308 LWH524294:LWH524308 MGD524294:MGD524308 MPZ524294:MPZ524308 MZV524294:MZV524308 NJR524294:NJR524308 NTN524294:NTN524308 ODJ524294:ODJ524308 ONF524294:ONF524308 OXB524294:OXB524308 PGX524294:PGX524308 PQT524294:PQT524308 QAP524294:QAP524308 QKL524294:QKL524308 QUH524294:QUH524308 RED524294:RED524308 RNZ524294:RNZ524308 RXV524294:RXV524308 SHR524294:SHR524308 SRN524294:SRN524308 TBJ524294:TBJ524308 TLF524294:TLF524308 TVB524294:TVB524308 UEX524294:UEX524308 UOT524294:UOT524308 UYP524294:UYP524308 VIL524294:VIL524308 VSH524294:VSH524308 WCD524294:WCD524308 WLZ524294:WLZ524308 WVV524294:WVV524308 N589830:N589844 JJ589830:JJ589844 TF589830:TF589844 ADB589830:ADB589844 AMX589830:AMX589844 AWT589830:AWT589844 BGP589830:BGP589844 BQL589830:BQL589844 CAH589830:CAH589844 CKD589830:CKD589844 CTZ589830:CTZ589844 DDV589830:DDV589844 DNR589830:DNR589844 DXN589830:DXN589844 EHJ589830:EHJ589844 ERF589830:ERF589844 FBB589830:FBB589844 FKX589830:FKX589844 FUT589830:FUT589844 GEP589830:GEP589844 GOL589830:GOL589844 GYH589830:GYH589844 HID589830:HID589844 HRZ589830:HRZ589844 IBV589830:IBV589844 ILR589830:ILR589844 IVN589830:IVN589844 JFJ589830:JFJ589844 JPF589830:JPF589844 JZB589830:JZB589844 KIX589830:KIX589844 KST589830:KST589844 LCP589830:LCP589844 LML589830:LML589844 LWH589830:LWH589844 MGD589830:MGD589844 MPZ589830:MPZ589844 MZV589830:MZV589844 NJR589830:NJR589844 NTN589830:NTN589844 ODJ589830:ODJ589844 ONF589830:ONF589844 OXB589830:OXB589844 PGX589830:PGX589844 PQT589830:PQT589844 QAP589830:QAP589844 QKL589830:QKL589844 QUH589830:QUH589844 RED589830:RED589844 RNZ589830:RNZ589844 RXV589830:RXV589844 SHR589830:SHR589844 SRN589830:SRN589844 TBJ589830:TBJ589844 TLF589830:TLF589844 TVB589830:TVB589844 UEX589830:UEX589844 UOT589830:UOT589844 UYP589830:UYP589844 VIL589830:VIL589844 VSH589830:VSH589844 WCD589830:WCD589844 WLZ589830:WLZ589844 WVV589830:WVV589844 N655366:N655380 JJ655366:JJ655380 TF655366:TF655380 ADB655366:ADB655380 AMX655366:AMX655380 AWT655366:AWT655380 BGP655366:BGP655380 BQL655366:BQL655380 CAH655366:CAH655380 CKD655366:CKD655380 CTZ655366:CTZ655380 DDV655366:DDV655380 DNR655366:DNR655380 DXN655366:DXN655380 EHJ655366:EHJ655380 ERF655366:ERF655380 FBB655366:FBB655380 FKX655366:FKX655380 FUT655366:FUT655380 GEP655366:GEP655380 GOL655366:GOL655380 GYH655366:GYH655380 HID655366:HID655380 HRZ655366:HRZ655380 IBV655366:IBV655380 ILR655366:ILR655380 IVN655366:IVN655380 JFJ655366:JFJ655380 JPF655366:JPF655380 JZB655366:JZB655380 KIX655366:KIX655380 KST655366:KST655380 LCP655366:LCP655380 LML655366:LML655380 LWH655366:LWH655380 MGD655366:MGD655380 MPZ655366:MPZ655380 MZV655366:MZV655380 NJR655366:NJR655380 NTN655366:NTN655380 ODJ655366:ODJ655380 ONF655366:ONF655380 OXB655366:OXB655380 PGX655366:PGX655380 PQT655366:PQT655380 QAP655366:QAP655380 QKL655366:QKL655380 QUH655366:QUH655380 RED655366:RED655380 RNZ655366:RNZ655380 RXV655366:RXV655380 SHR655366:SHR655380 SRN655366:SRN655380 TBJ655366:TBJ655380 TLF655366:TLF655380 TVB655366:TVB655380 UEX655366:UEX655380 UOT655366:UOT655380 UYP655366:UYP655380 VIL655366:VIL655380 VSH655366:VSH655380 WCD655366:WCD655380 WLZ655366:WLZ655380 WVV655366:WVV655380 N720902:N720916 JJ720902:JJ720916 TF720902:TF720916 ADB720902:ADB720916 AMX720902:AMX720916 AWT720902:AWT720916 BGP720902:BGP720916 BQL720902:BQL720916 CAH720902:CAH720916 CKD720902:CKD720916 CTZ720902:CTZ720916 DDV720902:DDV720916 DNR720902:DNR720916 DXN720902:DXN720916 EHJ720902:EHJ720916 ERF720902:ERF720916 FBB720902:FBB720916 FKX720902:FKX720916 FUT720902:FUT720916 GEP720902:GEP720916 GOL720902:GOL720916 GYH720902:GYH720916 HID720902:HID720916 HRZ720902:HRZ720916 IBV720902:IBV720916 ILR720902:ILR720916 IVN720902:IVN720916 JFJ720902:JFJ720916 JPF720902:JPF720916 JZB720902:JZB720916 KIX720902:KIX720916 KST720902:KST720916 LCP720902:LCP720916 LML720902:LML720916 LWH720902:LWH720916 MGD720902:MGD720916 MPZ720902:MPZ720916 MZV720902:MZV720916 NJR720902:NJR720916 NTN720902:NTN720916 ODJ720902:ODJ720916 ONF720902:ONF720916 OXB720902:OXB720916 PGX720902:PGX720916 PQT720902:PQT720916 QAP720902:QAP720916 QKL720902:QKL720916 QUH720902:QUH720916 RED720902:RED720916 RNZ720902:RNZ720916 RXV720902:RXV720916 SHR720902:SHR720916 SRN720902:SRN720916 TBJ720902:TBJ720916 TLF720902:TLF720916 TVB720902:TVB720916 UEX720902:UEX720916 UOT720902:UOT720916 UYP720902:UYP720916 VIL720902:VIL720916 VSH720902:VSH720916 WCD720902:WCD720916 WLZ720902:WLZ720916 WVV720902:WVV720916 N786438:N786452 JJ786438:JJ786452 TF786438:TF786452 ADB786438:ADB786452 AMX786438:AMX786452 AWT786438:AWT786452 BGP786438:BGP786452 BQL786438:BQL786452 CAH786438:CAH786452 CKD786438:CKD786452 CTZ786438:CTZ786452 DDV786438:DDV786452 DNR786438:DNR786452 DXN786438:DXN786452 EHJ786438:EHJ786452 ERF786438:ERF786452 FBB786438:FBB786452 FKX786438:FKX786452 FUT786438:FUT786452 GEP786438:GEP786452 GOL786438:GOL786452 GYH786438:GYH786452 HID786438:HID786452 HRZ786438:HRZ786452 IBV786438:IBV786452 ILR786438:ILR786452 IVN786438:IVN786452 JFJ786438:JFJ786452 JPF786438:JPF786452 JZB786438:JZB786452 KIX786438:KIX786452 KST786438:KST786452 LCP786438:LCP786452 LML786438:LML786452 LWH786438:LWH786452 MGD786438:MGD786452 MPZ786438:MPZ786452 MZV786438:MZV786452 NJR786438:NJR786452 NTN786438:NTN786452 ODJ786438:ODJ786452 ONF786438:ONF786452 OXB786438:OXB786452 PGX786438:PGX786452 PQT786438:PQT786452 QAP786438:QAP786452 QKL786438:QKL786452 QUH786438:QUH786452 RED786438:RED786452 RNZ786438:RNZ786452 RXV786438:RXV786452 SHR786438:SHR786452 SRN786438:SRN786452 TBJ786438:TBJ786452 TLF786438:TLF786452 TVB786438:TVB786452 UEX786438:UEX786452 UOT786438:UOT786452 UYP786438:UYP786452 VIL786438:VIL786452 VSH786438:VSH786452 WCD786438:WCD786452 WLZ786438:WLZ786452 WVV786438:WVV786452 N851974:N851988 JJ851974:JJ851988 TF851974:TF851988 ADB851974:ADB851988 AMX851974:AMX851988 AWT851974:AWT851988 BGP851974:BGP851988 BQL851974:BQL851988 CAH851974:CAH851988 CKD851974:CKD851988 CTZ851974:CTZ851988 DDV851974:DDV851988 DNR851974:DNR851988 DXN851974:DXN851988 EHJ851974:EHJ851988 ERF851974:ERF851988 FBB851974:FBB851988 FKX851974:FKX851988 FUT851974:FUT851988 GEP851974:GEP851988 GOL851974:GOL851988 GYH851974:GYH851988 HID851974:HID851988 HRZ851974:HRZ851988 IBV851974:IBV851988 ILR851974:ILR851988 IVN851974:IVN851988 JFJ851974:JFJ851988 JPF851974:JPF851988 JZB851974:JZB851988 KIX851974:KIX851988 KST851974:KST851988 LCP851974:LCP851988 LML851974:LML851988 LWH851974:LWH851988 MGD851974:MGD851988 MPZ851974:MPZ851988 MZV851974:MZV851988 NJR851974:NJR851988 NTN851974:NTN851988 ODJ851974:ODJ851988 ONF851974:ONF851988 OXB851974:OXB851988 PGX851974:PGX851988 PQT851974:PQT851988 QAP851974:QAP851988 QKL851974:QKL851988 QUH851974:QUH851988 RED851974:RED851988 RNZ851974:RNZ851988 RXV851974:RXV851988 SHR851974:SHR851988 SRN851974:SRN851988 TBJ851974:TBJ851988 TLF851974:TLF851988 TVB851974:TVB851988 UEX851974:UEX851988 UOT851974:UOT851988 UYP851974:UYP851988 VIL851974:VIL851988 VSH851974:VSH851988 WCD851974:WCD851988 WLZ851974:WLZ851988 WVV851974:WVV851988 N917510:N917524 JJ917510:JJ917524 TF917510:TF917524 ADB917510:ADB917524 AMX917510:AMX917524 AWT917510:AWT917524 BGP917510:BGP917524 BQL917510:BQL917524 CAH917510:CAH917524 CKD917510:CKD917524 CTZ917510:CTZ917524 DDV917510:DDV917524 DNR917510:DNR917524 DXN917510:DXN917524 EHJ917510:EHJ917524 ERF917510:ERF917524 FBB917510:FBB917524 FKX917510:FKX917524 FUT917510:FUT917524 GEP917510:GEP917524 GOL917510:GOL917524 GYH917510:GYH917524 HID917510:HID917524 HRZ917510:HRZ917524 IBV917510:IBV917524 ILR917510:ILR917524 IVN917510:IVN917524 JFJ917510:JFJ917524 JPF917510:JPF917524 JZB917510:JZB917524 KIX917510:KIX917524 KST917510:KST917524 LCP917510:LCP917524 LML917510:LML917524 LWH917510:LWH917524 MGD917510:MGD917524 MPZ917510:MPZ917524 MZV917510:MZV917524 NJR917510:NJR917524 NTN917510:NTN917524 ODJ917510:ODJ917524 ONF917510:ONF917524 OXB917510:OXB917524 PGX917510:PGX917524 PQT917510:PQT917524 QAP917510:QAP917524 QKL917510:QKL917524 QUH917510:QUH917524 RED917510:RED917524 RNZ917510:RNZ917524 RXV917510:RXV917524 SHR917510:SHR917524 SRN917510:SRN917524 TBJ917510:TBJ917524 TLF917510:TLF917524 TVB917510:TVB917524 UEX917510:UEX917524 UOT917510:UOT917524 UYP917510:UYP917524 VIL917510:VIL917524 VSH917510:VSH917524 WCD917510:WCD917524 WLZ917510:WLZ917524 WVV917510:WVV917524 N983046:N983060 JJ983046:JJ983060 TF983046:TF983060 ADB983046:ADB983060 AMX983046:AMX983060 AWT983046:AWT983060 BGP983046:BGP983060 BQL983046:BQL983060 CAH983046:CAH983060 CKD983046:CKD983060 CTZ983046:CTZ983060 DDV983046:DDV983060 DNR983046:DNR983060 DXN983046:DXN983060 EHJ983046:EHJ983060 ERF983046:ERF983060 FBB983046:FBB983060 FKX983046:FKX983060 FUT983046:FUT983060 GEP983046:GEP983060 GOL983046:GOL983060 GYH983046:GYH983060 HID983046:HID983060 HRZ983046:HRZ983060 IBV983046:IBV983060 ILR983046:ILR983060 IVN983046:IVN983060 JFJ983046:JFJ983060 JPF983046:JPF983060 JZB983046:JZB983060 KIX983046:KIX983060 KST983046:KST983060 LCP983046:LCP983060 LML983046:LML983060 LWH983046:LWH983060 MGD983046:MGD983060 MPZ983046:MPZ983060 MZV983046:MZV983060 NJR983046:NJR983060 NTN983046:NTN983060 ODJ983046:ODJ983060 ONF983046:ONF983060 OXB983046:OXB983060 PGX983046:PGX983060 PQT983046:PQT983060 QAP983046:QAP983060 QKL983046:QKL983060 QUH983046:QUH983060 RED983046:RED983060 RNZ983046:RNZ983060 RXV983046:RXV983060 SHR983046:SHR983060 SRN983046:SRN983060 TBJ983046:TBJ983060 TLF983046:TLF983060 TVB983046:TVB983060 UEX983046:UEX983060 UOT983046:UOT983060 UYP983046:UYP983060 VIL983046:VIL983060 VSH983046:VSH983060 WCD983046:WCD983060 WLZ983046:WLZ983060 WVV983046:WVV983060" xr:uid="{1C5B5F0F-4D29-4F43-BEB3-27328047FC5D}">
      <formula1>"考试,考查,过程"</formula1>
    </dataValidation>
    <dataValidation type="list" allowBlank="1" showInputMessage="1" showErrorMessage="1" sqref="G6:G20 JC6:JC20 SY6:SY20 ACU6:ACU20 AMQ6:AMQ20 AWM6:AWM20 BGI6:BGI20 BQE6:BQE20 CAA6:CAA20 CJW6:CJW20 CTS6:CTS20 DDO6:DDO20 DNK6:DNK20 DXG6:DXG20 EHC6:EHC20 EQY6:EQY20 FAU6:FAU20 FKQ6:FKQ20 FUM6:FUM20 GEI6:GEI20 GOE6:GOE20 GYA6:GYA20 HHW6:HHW20 HRS6:HRS20 IBO6:IBO20 ILK6:ILK20 IVG6:IVG20 JFC6:JFC20 JOY6:JOY20 JYU6:JYU20 KIQ6:KIQ20 KSM6:KSM20 LCI6:LCI20 LME6:LME20 LWA6:LWA20 MFW6:MFW20 MPS6:MPS20 MZO6:MZO20 NJK6:NJK20 NTG6:NTG20 ODC6:ODC20 OMY6:OMY20 OWU6:OWU20 PGQ6:PGQ20 PQM6:PQM20 QAI6:QAI20 QKE6:QKE20 QUA6:QUA20 RDW6:RDW20 RNS6:RNS20 RXO6:RXO20 SHK6:SHK20 SRG6:SRG20 TBC6:TBC20 TKY6:TKY20 TUU6:TUU20 UEQ6:UEQ20 UOM6:UOM20 UYI6:UYI20 VIE6:VIE20 VSA6:VSA20 WBW6:WBW20 WLS6:WLS20 WVO6:WVO20 G65542:G65556 JC65542:JC65556 SY65542:SY65556 ACU65542:ACU65556 AMQ65542:AMQ65556 AWM65542:AWM65556 BGI65542:BGI65556 BQE65542:BQE65556 CAA65542:CAA65556 CJW65542:CJW65556 CTS65542:CTS65556 DDO65542:DDO65556 DNK65542:DNK65556 DXG65542:DXG65556 EHC65542:EHC65556 EQY65542:EQY65556 FAU65542:FAU65556 FKQ65542:FKQ65556 FUM65542:FUM65556 GEI65542:GEI65556 GOE65542:GOE65556 GYA65542:GYA65556 HHW65542:HHW65556 HRS65542:HRS65556 IBO65542:IBO65556 ILK65542:ILK65556 IVG65542:IVG65556 JFC65542:JFC65556 JOY65542:JOY65556 JYU65542:JYU65556 KIQ65542:KIQ65556 KSM65542:KSM65556 LCI65542:LCI65556 LME65542:LME65556 LWA65542:LWA65556 MFW65542:MFW65556 MPS65542:MPS65556 MZO65542:MZO65556 NJK65542:NJK65556 NTG65542:NTG65556 ODC65542:ODC65556 OMY65542:OMY65556 OWU65542:OWU65556 PGQ65542:PGQ65556 PQM65542:PQM65556 QAI65542:QAI65556 QKE65542:QKE65556 QUA65542:QUA65556 RDW65542:RDW65556 RNS65542:RNS65556 RXO65542:RXO65556 SHK65542:SHK65556 SRG65542:SRG65556 TBC65542:TBC65556 TKY65542:TKY65556 TUU65542:TUU65556 UEQ65542:UEQ65556 UOM65542:UOM65556 UYI65542:UYI65556 VIE65542:VIE65556 VSA65542:VSA65556 WBW65542:WBW65556 WLS65542:WLS65556 WVO65542:WVO65556 G131078:G131092 JC131078:JC131092 SY131078:SY131092 ACU131078:ACU131092 AMQ131078:AMQ131092 AWM131078:AWM131092 BGI131078:BGI131092 BQE131078:BQE131092 CAA131078:CAA131092 CJW131078:CJW131092 CTS131078:CTS131092 DDO131078:DDO131092 DNK131078:DNK131092 DXG131078:DXG131092 EHC131078:EHC131092 EQY131078:EQY131092 FAU131078:FAU131092 FKQ131078:FKQ131092 FUM131078:FUM131092 GEI131078:GEI131092 GOE131078:GOE131092 GYA131078:GYA131092 HHW131078:HHW131092 HRS131078:HRS131092 IBO131078:IBO131092 ILK131078:ILK131092 IVG131078:IVG131092 JFC131078:JFC131092 JOY131078:JOY131092 JYU131078:JYU131092 KIQ131078:KIQ131092 KSM131078:KSM131092 LCI131078:LCI131092 LME131078:LME131092 LWA131078:LWA131092 MFW131078:MFW131092 MPS131078:MPS131092 MZO131078:MZO131092 NJK131078:NJK131092 NTG131078:NTG131092 ODC131078:ODC131092 OMY131078:OMY131092 OWU131078:OWU131092 PGQ131078:PGQ131092 PQM131078:PQM131092 QAI131078:QAI131092 QKE131078:QKE131092 QUA131078:QUA131092 RDW131078:RDW131092 RNS131078:RNS131092 RXO131078:RXO131092 SHK131078:SHK131092 SRG131078:SRG131092 TBC131078:TBC131092 TKY131078:TKY131092 TUU131078:TUU131092 UEQ131078:UEQ131092 UOM131078:UOM131092 UYI131078:UYI131092 VIE131078:VIE131092 VSA131078:VSA131092 WBW131078:WBW131092 WLS131078:WLS131092 WVO131078:WVO131092 G196614:G196628 JC196614:JC196628 SY196614:SY196628 ACU196614:ACU196628 AMQ196614:AMQ196628 AWM196614:AWM196628 BGI196614:BGI196628 BQE196614:BQE196628 CAA196614:CAA196628 CJW196614:CJW196628 CTS196614:CTS196628 DDO196614:DDO196628 DNK196614:DNK196628 DXG196614:DXG196628 EHC196614:EHC196628 EQY196614:EQY196628 FAU196614:FAU196628 FKQ196614:FKQ196628 FUM196614:FUM196628 GEI196614:GEI196628 GOE196614:GOE196628 GYA196614:GYA196628 HHW196614:HHW196628 HRS196614:HRS196628 IBO196614:IBO196628 ILK196614:ILK196628 IVG196614:IVG196628 JFC196614:JFC196628 JOY196614:JOY196628 JYU196614:JYU196628 KIQ196614:KIQ196628 KSM196614:KSM196628 LCI196614:LCI196628 LME196614:LME196628 LWA196614:LWA196628 MFW196614:MFW196628 MPS196614:MPS196628 MZO196614:MZO196628 NJK196614:NJK196628 NTG196614:NTG196628 ODC196614:ODC196628 OMY196614:OMY196628 OWU196614:OWU196628 PGQ196614:PGQ196628 PQM196614:PQM196628 QAI196614:QAI196628 QKE196614:QKE196628 QUA196614:QUA196628 RDW196614:RDW196628 RNS196614:RNS196628 RXO196614:RXO196628 SHK196614:SHK196628 SRG196614:SRG196628 TBC196614:TBC196628 TKY196614:TKY196628 TUU196614:TUU196628 UEQ196614:UEQ196628 UOM196614:UOM196628 UYI196614:UYI196628 VIE196614:VIE196628 VSA196614:VSA196628 WBW196614:WBW196628 WLS196614:WLS196628 WVO196614:WVO196628 G262150:G262164 JC262150:JC262164 SY262150:SY262164 ACU262150:ACU262164 AMQ262150:AMQ262164 AWM262150:AWM262164 BGI262150:BGI262164 BQE262150:BQE262164 CAA262150:CAA262164 CJW262150:CJW262164 CTS262150:CTS262164 DDO262150:DDO262164 DNK262150:DNK262164 DXG262150:DXG262164 EHC262150:EHC262164 EQY262150:EQY262164 FAU262150:FAU262164 FKQ262150:FKQ262164 FUM262150:FUM262164 GEI262150:GEI262164 GOE262150:GOE262164 GYA262150:GYA262164 HHW262150:HHW262164 HRS262150:HRS262164 IBO262150:IBO262164 ILK262150:ILK262164 IVG262150:IVG262164 JFC262150:JFC262164 JOY262150:JOY262164 JYU262150:JYU262164 KIQ262150:KIQ262164 KSM262150:KSM262164 LCI262150:LCI262164 LME262150:LME262164 LWA262150:LWA262164 MFW262150:MFW262164 MPS262150:MPS262164 MZO262150:MZO262164 NJK262150:NJK262164 NTG262150:NTG262164 ODC262150:ODC262164 OMY262150:OMY262164 OWU262150:OWU262164 PGQ262150:PGQ262164 PQM262150:PQM262164 QAI262150:QAI262164 QKE262150:QKE262164 QUA262150:QUA262164 RDW262150:RDW262164 RNS262150:RNS262164 RXO262150:RXO262164 SHK262150:SHK262164 SRG262150:SRG262164 TBC262150:TBC262164 TKY262150:TKY262164 TUU262150:TUU262164 UEQ262150:UEQ262164 UOM262150:UOM262164 UYI262150:UYI262164 VIE262150:VIE262164 VSA262150:VSA262164 WBW262150:WBW262164 WLS262150:WLS262164 WVO262150:WVO262164 G327686:G327700 JC327686:JC327700 SY327686:SY327700 ACU327686:ACU327700 AMQ327686:AMQ327700 AWM327686:AWM327700 BGI327686:BGI327700 BQE327686:BQE327700 CAA327686:CAA327700 CJW327686:CJW327700 CTS327686:CTS327700 DDO327686:DDO327700 DNK327686:DNK327700 DXG327686:DXG327700 EHC327686:EHC327700 EQY327686:EQY327700 FAU327686:FAU327700 FKQ327686:FKQ327700 FUM327686:FUM327700 GEI327686:GEI327700 GOE327686:GOE327700 GYA327686:GYA327700 HHW327686:HHW327700 HRS327686:HRS327700 IBO327686:IBO327700 ILK327686:ILK327700 IVG327686:IVG327700 JFC327686:JFC327700 JOY327686:JOY327700 JYU327686:JYU327700 KIQ327686:KIQ327700 KSM327686:KSM327700 LCI327686:LCI327700 LME327686:LME327700 LWA327686:LWA327700 MFW327686:MFW327700 MPS327686:MPS327700 MZO327686:MZO327700 NJK327686:NJK327700 NTG327686:NTG327700 ODC327686:ODC327700 OMY327686:OMY327700 OWU327686:OWU327700 PGQ327686:PGQ327700 PQM327686:PQM327700 QAI327686:QAI327700 QKE327686:QKE327700 QUA327686:QUA327700 RDW327686:RDW327700 RNS327686:RNS327700 RXO327686:RXO327700 SHK327686:SHK327700 SRG327686:SRG327700 TBC327686:TBC327700 TKY327686:TKY327700 TUU327686:TUU327700 UEQ327686:UEQ327700 UOM327686:UOM327700 UYI327686:UYI327700 VIE327686:VIE327700 VSA327686:VSA327700 WBW327686:WBW327700 WLS327686:WLS327700 WVO327686:WVO327700 G393222:G393236 JC393222:JC393236 SY393222:SY393236 ACU393222:ACU393236 AMQ393222:AMQ393236 AWM393222:AWM393236 BGI393222:BGI393236 BQE393222:BQE393236 CAA393222:CAA393236 CJW393222:CJW393236 CTS393222:CTS393236 DDO393222:DDO393236 DNK393222:DNK393236 DXG393222:DXG393236 EHC393222:EHC393236 EQY393222:EQY393236 FAU393222:FAU393236 FKQ393222:FKQ393236 FUM393222:FUM393236 GEI393222:GEI393236 GOE393222:GOE393236 GYA393222:GYA393236 HHW393222:HHW393236 HRS393222:HRS393236 IBO393222:IBO393236 ILK393222:ILK393236 IVG393222:IVG393236 JFC393222:JFC393236 JOY393222:JOY393236 JYU393222:JYU393236 KIQ393222:KIQ393236 KSM393222:KSM393236 LCI393222:LCI393236 LME393222:LME393236 LWA393222:LWA393236 MFW393222:MFW393236 MPS393222:MPS393236 MZO393222:MZO393236 NJK393222:NJK393236 NTG393222:NTG393236 ODC393222:ODC393236 OMY393222:OMY393236 OWU393222:OWU393236 PGQ393222:PGQ393236 PQM393222:PQM393236 QAI393222:QAI393236 QKE393222:QKE393236 QUA393222:QUA393236 RDW393222:RDW393236 RNS393222:RNS393236 RXO393222:RXO393236 SHK393222:SHK393236 SRG393222:SRG393236 TBC393222:TBC393236 TKY393222:TKY393236 TUU393222:TUU393236 UEQ393222:UEQ393236 UOM393222:UOM393236 UYI393222:UYI393236 VIE393222:VIE393236 VSA393222:VSA393236 WBW393222:WBW393236 WLS393222:WLS393236 WVO393222:WVO393236 G458758:G458772 JC458758:JC458772 SY458758:SY458772 ACU458758:ACU458772 AMQ458758:AMQ458772 AWM458758:AWM458772 BGI458758:BGI458772 BQE458758:BQE458772 CAA458758:CAA458772 CJW458758:CJW458772 CTS458758:CTS458772 DDO458758:DDO458772 DNK458758:DNK458772 DXG458758:DXG458772 EHC458758:EHC458772 EQY458758:EQY458772 FAU458758:FAU458772 FKQ458758:FKQ458772 FUM458758:FUM458772 GEI458758:GEI458772 GOE458758:GOE458772 GYA458758:GYA458772 HHW458758:HHW458772 HRS458758:HRS458772 IBO458758:IBO458772 ILK458758:ILK458772 IVG458758:IVG458772 JFC458758:JFC458772 JOY458758:JOY458772 JYU458758:JYU458772 KIQ458758:KIQ458772 KSM458758:KSM458772 LCI458758:LCI458772 LME458758:LME458772 LWA458758:LWA458772 MFW458758:MFW458772 MPS458758:MPS458772 MZO458758:MZO458772 NJK458758:NJK458772 NTG458758:NTG458772 ODC458758:ODC458772 OMY458758:OMY458772 OWU458758:OWU458772 PGQ458758:PGQ458772 PQM458758:PQM458772 QAI458758:QAI458772 QKE458758:QKE458772 QUA458758:QUA458772 RDW458758:RDW458772 RNS458758:RNS458772 RXO458758:RXO458772 SHK458758:SHK458772 SRG458758:SRG458772 TBC458758:TBC458772 TKY458758:TKY458772 TUU458758:TUU458772 UEQ458758:UEQ458772 UOM458758:UOM458772 UYI458758:UYI458772 VIE458758:VIE458772 VSA458758:VSA458772 WBW458758:WBW458772 WLS458758:WLS458772 WVO458758:WVO458772 G524294:G524308 JC524294:JC524308 SY524294:SY524308 ACU524294:ACU524308 AMQ524294:AMQ524308 AWM524294:AWM524308 BGI524294:BGI524308 BQE524294:BQE524308 CAA524294:CAA524308 CJW524294:CJW524308 CTS524294:CTS524308 DDO524294:DDO524308 DNK524294:DNK524308 DXG524294:DXG524308 EHC524294:EHC524308 EQY524294:EQY524308 FAU524294:FAU524308 FKQ524294:FKQ524308 FUM524294:FUM524308 GEI524294:GEI524308 GOE524294:GOE524308 GYA524294:GYA524308 HHW524294:HHW524308 HRS524294:HRS524308 IBO524294:IBO524308 ILK524294:ILK524308 IVG524294:IVG524308 JFC524294:JFC524308 JOY524294:JOY524308 JYU524294:JYU524308 KIQ524294:KIQ524308 KSM524294:KSM524308 LCI524294:LCI524308 LME524294:LME524308 LWA524294:LWA524308 MFW524294:MFW524308 MPS524294:MPS524308 MZO524294:MZO524308 NJK524294:NJK524308 NTG524294:NTG524308 ODC524294:ODC524308 OMY524294:OMY524308 OWU524294:OWU524308 PGQ524294:PGQ524308 PQM524294:PQM524308 QAI524294:QAI524308 QKE524294:QKE524308 QUA524294:QUA524308 RDW524294:RDW524308 RNS524294:RNS524308 RXO524294:RXO524308 SHK524294:SHK524308 SRG524294:SRG524308 TBC524294:TBC524308 TKY524294:TKY524308 TUU524294:TUU524308 UEQ524294:UEQ524308 UOM524294:UOM524308 UYI524294:UYI524308 VIE524294:VIE524308 VSA524294:VSA524308 WBW524294:WBW524308 WLS524294:WLS524308 WVO524294:WVO524308 G589830:G589844 JC589830:JC589844 SY589830:SY589844 ACU589830:ACU589844 AMQ589830:AMQ589844 AWM589830:AWM589844 BGI589830:BGI589844 BQE589830:BQE589844 CAA589830:CAA589844 CJW589830:CJW589844 CTS589830:CTS589844 DDO589830:DDO589844 DNK589830:DNK589844 DXG589830:DXG589844 EHC589830:EHC589844 EQY589830:EQY589844 FAU589830:FAU589844 FKQ589830:FKQ589844 FUM589830:FUM589844 GEI589830:GEI589844 GOE589830:GOE589844 GYA589830:GYA589844 HHW589830:HHW589844 HRS589830:HRS589844 IBO589830:IBO589844 ILK589830:ILK589844 IVG589830:IVG589844 JFC589830:JFC589844 JOY589830:JOY589844 JYU589830:JYU589844 KIQ589830:KIQ589844 KSM589830:KSM589844 LCI589830:LCI589844 LME589830:LME589844 LWA589830:LWA589844 MFW589830:MFW589844 MPS589830:MPS589844 MZO589830:MZO589844 NJK589830:NJK589844 NTG589830:NTG589844 ODC589830:ODC589844 OMY589830:OMY589844 OWU589830:OWU589844 PGQ589830:PGQ589844 PQM589830:PQM589844 QAI589830:QAI589844 QKE589830:QKE589844 QUA589830:QUA589844 RDW589830:RDW589844 RNS589830:RNS589844 RXO589830:RXO589844 SHK589830:SHK589844 SRG589830:SRG589844 TBC589830:TBC589844 TKY589830:TKY589844 TUU589830:TUU589844 UEQ589830:UEQ589844 UOM589830:UOM589844 UYI589830:UYI589844 VIE589830:VIE589844 VSA589830:VSA589844 WBW589830:WBW589844 WLS589830:WLS589844 WVO589830:WVO589844 G655366:G655380 JC655366:JC655380 SY655366:SY655380 ACU655366:ACU655380 AMQ655366:AMQ655380 AWM655366:AWM655380 BGI655366:BGI655380 BQE655366:BQE655380 CAA655366:CAA655380 CJW655366:CJW655380 CTS655366:CTS655380 DDO655366:DDO655380 DNK655366:DNK655380 DXG655366:DXG655380 EHC655366:EHC655380 EQY655366:EQY655380 FAU655366:FAU655380 FKQ655366:FKQ655380 FUM655366:FUM655380 GEI655366:GEI655380 GOE655366:GOE655380 GYA655366:GYA655380 HHW655366:HHW655380 HRS655366:HRS655380 IBO655366:IBO655380 ILK655366:ILK655380 IVG655366:IVG655380 JFC655366:JFC655380 JOY655366:JOY655380 JYU655366:JYU655380 KIQ655366:KIQ655380 KSM655366:KSM655380 LCI655366:LCI655380 LME655366:LME655380 LWA655366:LWA655380 MFW655366:MFW655380 MPS655366:MPS655380 MZO655366:MZO655380 NJK655366:NJK655380 NTG655366:NTG655380 ODC655366:ODC655380 OMY655366:OMY655380 OWU655366:OWU655380 PGQ655366:PGQ655380 PQM655366:PQM655380 QAI655366:QAI655380 QKE655366:QKE655380 QUA655366:QUA655380 RDW655366:RDW655380 RNS655366:RNS655380 RXO655366:RXO655380 SHK655366:SHK655380 SRG655366:SRG655380 TBC655366:TBC655380 TKY655366:TKY655380 TUU655366:TUU655380 UEQ655366:UEQ655380 UOM655366:UOM655380 UYI655366:UYI655380 VIE655366:VIE655380 VSA655366:VSA655380 WBW655366:WBW655380 WLS655366:WLS655380 WVO655366:WVO655380 G720902:G720916 JC720902:JC720916 SY720902:SY720916 ACU720902:ACU720916 AMQ720902:AMQ720916 AWM720902:AWM720916 BGI720902:BGI720916 BQE720902:BQE720916 CAA720902:CAA720916 CJW720902:CJW720916 CTS720902:CTS720916 DDO720902:DDO720916 DNK720902:DNK720916 DXG720902:DXG720916 EHC720902:EHC720916 EQY720902:EQY720916 FAU720902:FAU720916 FKQ720902:FKQ720916 FUM720902:FUM720916 GEI720902:GEI720916 GOE720902:GOE720916 GYA720902:GYA720916 HHW720902:HHW720916 HRS720902:HRS720916 IBO720902:IBO720916 ILK720902:ILK720916 IVG720902:IVG720916 JFC720902:JFC720916 JOY720902:JOY720916 JYU720902:JYU720916 KIQ720902:KIQ720916 KSM720902:KSM720916 LCI720902:LCI720916 LME720902:LME720916 LWA720902:LWA720916 MFW720902:MFW720916 MPS720902:MPS720916 MZO720902:MZO720916 NJK720902:NJK720916 NTG720902:NTG720916 ODC720902:ODC720916 OMY720902:OMY720916 OWU720902:OWU720916 PGQ720902:PGQ720916 PQM720902:PQM720916 QAI720902:QAI720916 QKE720902:QKE720916 QUA720902:QUA720916 RDW720902:RDW720916 RNS720902:RNS720916 RXO720902:RXO720916 SHK720902:SHK720916 SRG720902:SRG720916 TBC720902:TBC720916 TKY720902:TKY720916 TUU720902:TUU720916 UEQ720902:UEQ720916 UOM720902:UOM720916 UYI720902:UYI720916 VIE720902:VIE720916 VSA720902:VSA720916 WBW720902:WBW720916 WLS720902:WLS720916 WVO720902:WVO720916 G786438:G786452 JC786438:JC786452 SY786438:SY786452 ACU786438:ACU786452 AMQ786438:AMQ786452 AWM786438:AWM786452 BGI786438:BGI786452 BQE786438:BQE786452 CAA786438:CAA786452 CJW786438:CJW786452 CTS786438:CTS786452 DDO786438:DDO786452 DNK786438:DNK786452 DXG786438:DXG786452 EHC786438:EHC786452 EQY786438:EQY786452 FAU786438:FAU786452 FKQ786438:FKQ786452 FUM786438:FUM786452 GEI786438:GEI786452 GOE786438:GOE786452 GYA786438:GYA786452 HHW786438:HHW786452 HRS786438:HRS786452 IBO786438:IBO786452 ILK786438:ILK786452 IVG786438:IVG786452 JFC786438:JFC786452 JOY786438:JOY786452 JYU786438:JYU786452 KIQ786438:KIQ786452 KSM786438:KSM786452 LCI786438:LCI786452 LME786438:LME786452 LWA786438:LWA786452 MFW786438:MFW786452 MPS786438:MPS786452 MZO786438:MZO786452 NJK786438:NJK786452 NTG786438:NTG786452 ODC786438:ODC786452 OMY786438:OMY786452 OWU786438:OWU786452 PGQ786438:PGQ786452 PQM786438:PQM786452 QAI786438:QAI786452 QKE786438:QKE786452 QUA786438:QUA786452 RDW786438:RDW786452 RNS786438:RNS786452 RXO786438:RXO786452 SHK786438:SHK786452 SRG786438:SRG786452 TBC786438:TBC786452 TKY786438:TKY786452 TUU786438:TUU786452 UEQ786438:UEQ786452 UOM786438:UOM786452 UYI786438:UYI786452 VIE786438:VIE786452 VSA786438:VSA786452 WBW786438:WBW786452 WLS786438:WLS786452 WVO786438:WVO786452 G851974:G851988 JC851974:JC851988 SY851974:SY851988 ACU851974:ACU851988 AMQ851974:AMQ851988 AWM851974:AWM851988 BGI851974:BGI851988 BQE851974:BQE851988 CAA851974:CAA851988 CJW851974:CJW851988 CTS851974:CTS851988 DDO851974:DDO851988 DNK851974:DNK851988 DXG851974:DXG851988 EHC851974:EHC851988 EQY851974:EQY851988 FAU851974:FAU851988 FKQ851974:FKQ851988 FUM851974:FUM851988 GEI851974:GEI851988 GOE851974:GOE851988 GYA851974:GYA851988 HHW851974:HHW851988 HRS851974:HRS851988 IBO851974:IBO851988 ILK851974:ILK851988 IVG851974:IVG851988 JFC851974:JFC851988 JOY851974:JOY851988 JYU851974:JYU851988 KIQ851974:KIQ851988 KSM851974:KSM851988 LCI851974:LCI851988 LME851974:LME851988 LWA851974:LWA851988 MFW851974:MFW851988 MPS851974:MPS851988 MZO851974:MZO851988 NJK851974:NJK851988 NTG851974:NTG851988 ODC851974:ODC851988 OMY851974:OMY851988 OWU851974:OWU851988 PGQ851974:PGQ851988 PQM851974:PQM851988 QAI851974:QAI851988 QKE851974:QKE851988 QUA851974:QUA851988 RDW851974:RDW851988 RNS851974:RNS851988 RXO851974:RXO851988 SHK851974:SHK851988 SRG851974:SRG851988 TBC851974:TBC851988 TKY851974:TKY851988 TUU851974:TUU851988 UEQ851974:UEQ851988 UOM851974:UOM851988 UYI851974:UYI851988 VIE851974:VIE851988 VSA851974:VSA851988 WBW851974:WBW851988 WLS851974:WLS851988 WVO851974:WVO851988 G917510:G917524 JC917510:JC917524 SY917510:SY917524 ACU917510:ACU917524 AMQ917510:AMQ917524 AWM917510:AWM917524 BGI917510:BGI917524 BQE917510:BQE917524 CAA917510:CAA917524 CJW917510:CJW917524 CTS917510:CTS917524 DDO917510:DDO917524 DNK917510:DNK917524 DXG917510:DXG917524 EHC917510:EHC917524 EQY917510:EQY917524 FAU917510:FAU917524 FKQ917510:FKQ917524 FUM917510:FUM917524 GEI917510:GEI917524 GOE917510:GOE917524 GYA917510:GYA917524 HHW917510:HHW917524 HRS917510:HRS917524 IBO917510:IBO917524 ILK917510:ILK917524 IVG917510:IVG917524 JFC917510:JFC917524 JOY917510:JOY917524 JYU917510:JYU917524 KIQ917510:KIQ917524 KSM917510:KSM917524 LCI917510:LCI917524 LME917510:LME917524 LWA917510:LWA917524 MFW917510:MFW917524 MPS917510:MPS917524 MZO917510:MZO917524 NJK917510:NJK917524 NTG917510:NTG917524 ODC917510:ODC917524 OMY917510:OMY917524 OWU917510:OWU917524 PGQ917510:PGQ917524 PQM917510:PQM917524 QAI917510:QAI917524 QKE917510:QKE917524 QUA917510:QUA917524 RDW917510:RDW917524 RNS917510:RNS917524 RXO917510:RXO917524 SHK917510:SHK917524 SRG917510:SRG917524 TBC917510:TBC917524 TKY917510:TKY917524 TUU917510:TUU917524 UEQ917510:UEQ917524 UOM917510:UOM917524 UYI917510:UYI917524 VIE917510:VIE917524 VSA917510:VSA917524 WBW917510:WBW917524 WLS917510:WLS917524 WVO917510:WVO917524 G983046:G983060 JC983046:JC983060 SY983046:SY983060 ACU983046:ACU983060 AMQ983046:AMQ983060 AWM983046:AWM983060 BGI983046:BGI983060 BQE983046:BQE983060 CAA983046:CAA983060 CJW983046:CJW983060 CTS983046:CTS983060 DDO983046:DDO983060 DNK983046:DNK983060 DXG983046:DXG983060 EHC983046:EHC983060 EQY983046:EQY983060 FAU983046:FAU983060 FKQ983046:FKQ983060 FUM983046:FUM983060 GEI983046:GEI983060 GOE983046:GOE983060 GYA983046:GYA983060 HHW983046:HHW983060 HRS983046:HRS983060 IBO983046:IBO983060 ILK983046:ILK983060 IVG983046:IVG983060 JFC983046:JFC983060 JOY983046:JOY983060 JYU983046:JYU983060 KIQ983046:KIQ983060 KSM983046:KSM983060 LCI983046:LCI983060 LME983046:LME983060 LWA983046:LWA983060 MFW983046:MFW983060 MPS983046:MPS983060 MZO983046:MZO983060 NJK983046:NJK983060 NTG983046:NTG983060 ODC983046:ODC983060 OMY983046:OMY983060 OWU983046:OWU983060 PGQ983046:PGQ983060 PQM983046:PQM983060 QAI983046:QAI983060 QKE983046:QKE983060 QUA983046:QUA983060 RDW983046:RDW983060 RNS983046:RNS983060 RXO983046:RXO983060 SHK983046:SHK983060 SRG983046:SRG983060 TBC983046:TBC983060 TKY983046:TKY983060 TUU983046:TUU983060 UEQ983046:UEQ983060 UOM983046:UOM983060 UYI983046:UYI983060 VIE983046:VIE983060 VSA983046:VSA983060 WBW983046:WBW983060 WLS983046:WLS983060 WVO983046:WVO983060 G22:G27 JC22:JC27 SY22:SY27 ACU22:ACU27 AMQ22:AMQ27 AWM22:AWM27 BGI22:BGI27 BQE22:BQE27 CAA22:CAA27 CJW22:CJW27 CTS22:CTS27 DDO22:DDO27 DNK22:DNK27 DXG22:DXG27 EHC22:EHC27 EQY22:EQY27 FAU22:FAU27 FKQ22:FKQ27 FUM22:FUM27 GEI22:GEI27 GOE22:GOE27 GYA22:GYA27 HHW22:HHW27 HRS22:HRS27 IBO22:IBO27 ILK22:ILK27 IVG22:IVG27 JFC22:JFC27 JOY22:JOY27 JYU22:JYU27 KIQ22:KIQ27 KSM22:KSM27 LCI22:LCI27 LME22:LME27 LWA22:LWA27 MFW22:MFW27 MPS22:MPS27 MZO22:MZO27 NJK22:NJK27 NTG22:NTG27 ODC22:ODC27 OMY22:OMY27 OWU22:OWU27 PGQ22:PGQ27 PQM22:PQM27 QAI22:QAI27 QKE22:QKE27 QUA22:QUA27 RDW22:RDW27 RNS22:RNS27 RXO22:RXO27 SHK22:SHK27 SRG22:SRG27 TBC22:TBC27 TKY22:TKY27 TUU22:TUU27 UEQ22:UEQ27 UOM22:UOM27 UYI22:UYI27 VIE22:VIE27 VSA22:VSA27 WBW22:WBW27 WLS22:WLS27 WVO22:WVO27 G65558:G65563 JC65558:JC65563 SY65558:SY65563 ACU65558:ACU65563 AMQ65558:AMQ65563 AWM65558:AWM65563 BGI65558:BGI65563 BQE65558:BQE65563 CAA65558:CAA65563 CJW65558:CJW65563 CTS65558:CTS65563 DDO65558:DDO65563 DNK65558:DNK65563 DXG65558:DXG65563 EHC65558:EHC65563 EQY65558:EQY65563 FAU65558:FAU65563 FKQ65558:FKQ65563 FUM65558:FUM65563 GEI65558:GEI65563 GOE65558:GOE65563 GYA65558:GYA65563 HHW65558:HHW65563 HRS65558:HRS65563 IBO65558:IBO65563 ILK65558:ILK65563 IVG65558:IVG65563 JFC65558:JFC65563 JOY65558:JOY65563 JYU65558:JYU65563 KIQ65558:KIQ65563 KSM65558:KSM65563 LCI65558:LCI65563 LME65558:LME65563 LWA65558:LWA65563 MFW65558:MFW65563 MPS65558:MPS65563 MZO65558:MZO65563 NJK65558:NJK65563 NTG65558:NTG65563 ODC65558:ODC65563 OMY65558:OMY65563 OWU65558:OWU65563 PGQ65558:PGQ65563 PQM65558:PQM65563 QAI65558:QAI65563 QKE65558:QKE65563 QUA65558:QUA65563 RDW65558:RDW65563 RNS65558:RNS65563 RXO65558:RXO65563 SHK65558:SHK65563 SRG65558:SRG65563 TBC65558:TBC65563 TKY65558:TKY65563 TUU65558:TUU65563 UEQ65558:UEQ65563 UOM65558:UOM65563 UYI65558:UYI65563 VIE65558:VIE65563 VSA65558:VSA65563 WBW65558:WBW65563 WLS65558:WLS65563 WVO65558:WVO65563 G131094:G131099 JC131094:JC131099 SY131094:SY131099 ACU131094:ACU131099 AMQ131094:AMQ131099 AWM131094:AWM131099 BGI131094:BGI131099 BQE131094:BQE131099 CAA131094:CAA131099 CJW131094:CJW131099 CTS131094:CTS131099 DDO131094:DDO131099 DNK131094:DNK131099 DXG131094:DXG131099 EHC131094:EHC131099 EQY131094:EQY131099 FAU131094:FAU131099 FKQ131094:FKQ131099 FUM131094:FUM131099 GEI131094:GEI131099 GOE131094:GOE131099 GYA131094:GYA131099 HHW131094:HHW131099 HRS131094:HRS131099 IBO131094:IBO131099 ILK131094:ILK131099 IVG131094:IVG131099 JFC131094:JFC131099 JOY131094:JOY131099 JYU131094:JYU131099 KIQ131094:KIQ131099 KSM131094:KSM131099 LCI131094:LCI131099 LME131094:LME131099 LWA131094:LWA131099 MFW131094:MFW131099 MPS131094:MPS131099 MZO131094:MZO131099 NJK131094:NJK131099 NTG131094:NTG131099 ODC131094:ODC131099 OMY131094:OMY131099 OWU131094:OWU131099 PGQ131094:PGQ131099 PQM131094:PQM131099 QAI131094:QAI131099 QKE131094:QKE131099 QUA131094:QUA131099 RDW131094:RDW131099 RNS131094:RNS131099 RXO131094:RXO131099 SHK131094:SHK131099 SRG131094:SRG131099 TBC131094:TBC131099 TKY131094:TKY131099 TUU131094:TUU131099 UEQ131094:UEQ131099 UOM131094:UOM131099 UYI131094:UYI131099 VIE131094:VIE131099 VSA131094:VSA131099 WBW131094:WBW131099 WLS131094:WLS131099 WVO131094:WVO131099 G196630:G196635 JC196630:JC196635 SY196630:SY196635 ACU196630:ACU196635 AMQ196630:AMQ196635 AWM196630:AWM196635 BGI196630:BGI196635 BQE196630:BQE196635 CAA196630:CAA196635 CJW196630:CJW196635 CTS196630:CTS196635 DDO196630:DDO196635 DNK196630:DNK196635 DXG196630:DXG196635 EHC196630:EHC196635 EQY196630:EQY196635 FAU196630:FAU196635 FKQ196630:FKQ196635 FUM196630:FUM196635 GEI196630:GEI196635 GOE196630:GOE196635 GYA196630:GYA196635 HHW196630:HHW196635 HRS196630:HRS196635 IBO196630:IBO196635 ILK196630:ILK196635 IVG196630:IVG196635 JFC196630:JFC196635 JOY196630:JOY196635 JYU196630:JYU196635 KIQ196630:KIQ196635 KSM196630:KSM196635 LCI196630:LCI196635 LME196630:LME196635 LWA196630:LWA196635 MFW196630:MFW196635 MPS196630:MPS196635 MZO196630:MZO196635 NJK196630:NJK196635 NTG196630:NTG196635 ODC196630:ODC196635 OMY196630:OMY196635 OWU196630:OWU196635 PGQ196630:PGQ196635 PQM196630:PQM196635 QAI196630:QAI196635 QKE196630:QKE196635 QUA196630:QUA196635 RDW196630:RDW196635 RNS196630:RNS196635 RXO196630:RXO196635 SHK196630:SHK196635 SRG196630:SRG196635 TBC196630:TBC196635 TKY196630:TKY196635 TUU196630:TUU196635 UEQ196630:UEQ196635 UOM196630:UOM196635 UYI196630:UYI196635 VIE196630:VIE196635 VSA196630:VSA196635 WBW196630:WBW196635 WLS196630:WLS196635 WVO196630:WVO196635 G262166:G262171 JC262166:JC262171 SY262166:SY262171 ACU262166:ACU262171 AMQ262166:AMQ262171 AWM262166:AWM262171 BGI262166:BGI262171 BQE262166:BQE262171 CAA262166:CAA262171 CJW262166:CJW262171 CTS262166:CTS262171 DDO262166:DDO262171 DNK262166:DNK262171 DXG262166:DXG262171 EHC262166:EHC262171 EQY262166:EQY262171 FAU262166:FAU262171 FKQ262166:FKQ262171 FUM262166:FUM262171 GEI262166:GEI262171 GOE262166:GOE262171 GYA262166:GYA262171 HHW262166:HHW262171 HRS262166:HRS262171 IBO262166:IBO262171 ILK262166:ILK262171 IVG262166:IVG262171 JFC262166:JFC262171 JOY262166:JOY262171 JYU262166:JYU262171 KIQ262166:KIQ262171 KSM262166:KSM262171 LCI262166:LCI262171 LME262166:LME262171 LWA262166:LWA262171 MFW262166:MFW262171 MPS262166:MPS262171 MZO262166:MZO262171 NJK262166:NJK262171 NTG262166:NTG262171 ODC262166:ODC262171 OMY262166:OMY262171 OWU262166:OWU262171 PGQ262166:PGQ262171 PQM262166:PQM262171 QAI262166:QAI262171 QKE262166:QKE262171 QUA262166:QUA262171 RDW262166:RDW262171 RNS262166:RNS262171 RXO262166:RXO262171 SHK262166:SHK262171 SRG262166:SRG262171 TBC262166:TBC262171 TKY262166:TKY262171 TUU262166:TUU262171 UEQ262166:UEQ262171 UOM262166:UOM262171 UYI262166:UYI262171 VIE262166:VIE262171 VSA262166:VSA262171 WBW262166:WBW262171 WLS262166:WLS262171 WVO262166:WVO262171 G327702:G327707 JC327702:JC327707 SY327702:SY327707 ACU327702:ACU327707 AMQ327702:AMQ327707 AWM327702:AWM327707 BGI327702:BGI327707 BQE327702:BQE327707 CAA327702:CAA327707 CJW327702:CJW327707 CTS327702:CTS327707 DDO327702:DDO327707 DNK327702:DNK327707 DXG327702:DXG327707 EHC327702:EHC327707 EQY327702:EQY327707 FAU327702:FAU327707 FKQ327702:FKQ327707 FUM327702:FUM327707 GEI327702:GEI327707 GOE327702:GOE327707 GYA327702:GYA327707 HHW327702:HHW327707 HRS327702:HRS327707 IBO327702:IBO327707 ILK327702:ILK327707 IVG327702:IVG327707 JFC327702:JFC327707 JOY327702:JOY327707 JYU327702:JYU327707 KIQ327702:KIQ327707 KSM327702:KSM327707 LCI327702:LCI327707 LME327702:LME327707 LWA327702:LWA327707 MFW327702:MFW327707 MPS327702:MPS327707 MZO327702:MZO327707 NJK327702:NJK327707 NTG327702:NTG327707 ODC327702:ODC327707 OMY327702:OMY327707 OWU327702:OWU327707 PGQ327702:PGQ327707 PQM327702:PQM327707 QAI327702:QAI327707 QKE327702:QKE327707 QUA327702:QUA327707 RDW327702:RDW327707 RNS327702:RNS327707 RXO327702:RXO327707 SHK327702:SHK327707 SRG327702:SRG327707 TBC327702:TBC327707 TKY327702:TKY327707 TUU327702:TUU327707 UEQ327702:UEQ327707 UOM327702:UOM327707 UYI327702:UYI327707 VIE327702:VIE327707 VSA327702:VSA327707 WBW327702:WBW327707 WLS327702:WLS327707 WVO327702:WVO327707 G393238:G393243 JC393238:JC393243 SY393238:SY393243 ACU393238:ACU393243 AMQ393238:AMQ393243 AWM393238:AWM393243 BGI393238:BGI393243 BQE393238:BQE393243 CAA393238:CAA393243 CJW393238:CJW393243 CTS393238:CTS393243 DDO393238:DDO393243 DNK393238:DNK393243 DXG393238:DXG393243 EHC393238:EHC393243 EQY393238:EQY393243 FAU393238:FAU393243 FKQ393238:FKQ393243 FUM393238:FUM393243 GEI393238:GEI393243 GOE393238:GOE393243 GYA393238:GYA393243 HHW393238:HHW393243 HRS393238:HRS393243 IBO393238:IBO393243 ILK393238:ILK393243 IVG393238:IVG393243 JFC393238:JFC393243 JOY393238:JOY393243 JYU393238:JYU393243 KIQ393238:KIQ393243 KSM393238:KSM393243 LCI393238:LCI393243 LME393238:LME393243 LWA393238:LWA393243 MFW393238:MFW393243 MPS393238:MPS393243 MZO393238:MZO393243 NJK393238:NJK393243 NTG393238:NTG393243 ODC393238:ODC393243 OMY393238:OMY393243 OWU393238:OWU393243 PGQ393238:PGQ393243 PQM393238:PQM393243 QAI393238:QAI393243 QKE393238:QKE393243 QUA393238:QUA393243 RDW393238:RDW393243 RNS393238:RNS393243 RXO393238:RXO393243 SHK393238:SHK393243 SRG393238:SRG393243 TBC393238:TBC393243 TKY393238:TKY393243 TUU393238:TUU393243 UEQ393238:UEQ393243 UOM393238:UOM393243 UYI393238:UYI393243 VIE393238:VIE393243 VSA393238:VSA393243 WBW393238:WBW393243 WLS393238:WLS393243 WVO393238:WVO393243 G458774:G458779 JC458774:JC458779 SY458774:SY458779 ACU458774:ACU458779 AMQ458774:AMQ458779 AWM458774:AWM458779 BGI458774:BGI458779 BQE458774:BQE458779 CAA458774:CAA458779 CJW458774:CJW458779 CTS458774:CTS458779 DDO458774:DDO458779 DNK458774:DNK458779 DXG458774:DXG458779 EHC458774:EHC458779 EQY458774:EQY458779 FAU458774:FAU458779 FKQ458774:FKQ458779 FUM458774:FUM458779 GEI458774:GEI458779 GOE458774:GOE458779 GYA458774:GYA458779 HHW458774:HHW458779 HRS458774:HRS458779 IBO458774:IBO458779 ILK458774:ILK458779 IVG458774:IVG458779 JFC458774:JFC458779 JOY458774:JOY458779 JYU458774:JYU458779 KIQ458774:KIQ458779 KSM458774:KSM458779 LCI458774:LCI458779 LME458774:LME458779 LWA458774:LWA458779 MFW458774:MFW458779 MPS458774:MPS458779 MZO458774:MZO458779 NJK458774:NJK458779 NTG458774:NTG458779 ODC458774:ODC458779 OMY458774:OMY458779 OWU458774:OWU458779 PGQ458774:PGQ458779 PQM458774:PQM458779 QAI458774:QAI458779 QKE458774:QKE458779 QUA458774:QUA458779 RDW458774:RDW458779 RNS458774:RNS458779 RXO458774:RXO458779 SHK458774:SHK458779 SRG458774:SRG458779 TBC458774:TBC458779 TKY458774:TKY458779 TUU458774:TUU458779 UEQ458774:UEQ458779 UOM458774:UOM458779 UYI458774:UYI458779 VIE458774:VIE458779 VSA458774:VSA458779 WBW458774:WBW458779 WLS458774:WLS458779 WVO458774:WVO458779 G524310:G524315 JC524310:JC524315 SY524310:SY524315 ACU524310:ACU524315 AMQ524310:AMQ524315 AWM524310:AWM524315 BGI524310:BGI524315 BQE524310:BQE524315 CAA524310:CAA524315 CJW524310:CJW524315 CTS524310:CTS524315 DDO524310:DDO524315 DNK524310:DNK524315 DXG524310:DXG524315 EHC524310:EHC524315 EQY524310:EQY524315 FAU524310:FAU524315 FKQ524310:FKQ524315 FUM524310:FUM524315 GEI524310:GEI524315 GOE524310:GOE524315 GYA524310:GYA524315 HHW524310:HHW524315 HRS524310:HRS524315 IBO524310:IBO524315 ILK524310:ILK524315 IVG524310:IVG524315 JFC524310:JFC524315 JOY524310:JOY524315 JYU524310:JYU524315 KIQ524310:KIQ524315 KSM524310:KSM524315 LCI524310:LCI524315 LME524310:LME524315 LWA524310:LWA524315 MFW524310:MFW524315 MPS524310:MPS524315 MZO524310:MZO524315 NJK524310:NJK524315 NTG524310:NTG524315 ODC524310:ODC524315 OMY524310:OMY524315 OWU524310:OWU524315 PGQ524310:PGQ524315 PQM524310:PQM524315 QAI524310:QAI524315 QKE524310:QKE524315 QUA524310:QUA524315 RDW524310:RDW524315 RNS524310:RNS524315 RXO524310:RXO524315 SHK524310:SHK524315 SRG524310:SRG524315 TBC524310:TBC524315 TKY524310:TKY524315 TUU524310:TUU524315 UEQ524310:UEQ524315 UOM524310:UOM524315 UYI524310:UYI524315 VIE524310:VIE524315 VSA524310:VSA524315 WBW524310:WBW524315 WLS524310:WLS524315 WVO524310:WVO524315 G589846:G589851 JC589846:JC589851 SY589846:SY589851 ACU589846:ACU589851 AMQ589846:AMQ589851 AWM589846:AWM589851 BGI589846:BGI589851 BQE589846:BQE589851 CAA589846:CAA589851 CJW589846:CJW589851 CTS589846:CTS589851 DDO589846:DDO589851 DNK589846:DNK589851 DXG589846:DXG589851 EHC589846:EHC589851 EQY589846:EQY589851 FAU589846:FAU589851 FKQ589846:FKQ589851 FUM589846:FUM589851 GEI589846:GEI589851 GOE589846:GOE589851 GYA589846:GYA589851 HHW589846:HHW589851 HRS589846:HRS589851 IBO589846:IBO589851 ILK589846:ILK589851 IVG589846:IVG589851 JFC589846:JFC589851 JOY589846:JOY589851 JYU589846:JYU589851 KIQ589846:KIQ589851 KSM589846:KSM589851 LCI589846:LCI589851 LME589846:LME589851 LWA589846:LWA589851 MFW589846:MFW589851 MPS589846:MPS589851 MZO589846:MZO589851 NJK589846:NJK589851 NTG589846:NTG589851 ODC589846:ODC589851 OMY589846:OMY589851 OWU589846:OWU589851 PGQ589846:PGQ589851 PQM589846:PQM589851 QAI589846:QAI589851 QKE589846:QKE589851 QUA589846:QUA589851 RDW589846:RDW589851 RNS589846:RNS589851 RXO589846:RXO589851 SHK589846:SHK589851 SRG589846:SRG589851 TBC589846:TBC589851 TKY589846:TKY589851 TUU589846:TUU589851 UEQ589846:UEQ589851 UOM589846:UOM589851 UYI589846:UYI589851 VIE589846:VIE589851 VSA589846:VSA589851 WBW589846:WBW589851 WLS589846:WLS589851 WVO589846:WVO589851 G655382:G655387 JC655382:JC655387 SY655382:SY655387 ACU655382:ACU655387 AMQ655382:AMQ655387 AWM655382:AWM655387 BGI655382:BGI655387 BQE655382:BQE655387 CAA655382:CAA655387 CJW655382:CJW655387 CTS655382:CTS655387 DDO655382:DDO655387 DNK655382:DNK655387 DXG655382:DXG655387 EHC655382:EHC655387 EQY655382:EQY655387 FAU655382:FAU655387 FKQ655382:FKQ655387 FUM655382:FUM655387 GEI655382:GEI655387 GOE655382:GOE655387 GYA655382:GYA655387 HHW655382:HHW655387 HRS655382:HRS655387 IBO655382:IBO655387 ILK655382:ILK655387 IVG655382:IVG655387 JFC655382:JFC655387 JOY655382:JOY655387 JYU655382:JYU655387 KIQ655382:KIQ655387 KSM655382:KSM655387 LCI655382:LCI655387 LME655382:LME655387 LWA655382:LWA655387 MFW655382:MFW655387 MPS655382:MPS655387 MZO655382:MZO655387 NJK655382:NJK655387 NTG655382:NTG655387 ODC655382:ODC655387 OMY655382:OMY655387 OWU655382:OWU655387 PGQ655382:PGQ655387 PQM655382:PQM655387 QAI655382:QAI655387 QKE655382:QKE655387 QUA655382:QUA655387 RDW655382:RDW655387 RNS655382:RNS655387 RXO655382:RXO655387 SHK655382:SHK655387 SRG655382:SRG655387 TBC655382:TBC655387 TKY655382:TKY655387 TUU655382:TUU655387 UEQ655382:UEQ655387 UOM655382:UOM655387 UYI655382:UYI655387 VIE655382:VIE655387 VSA655382:VSA655387 WBW655382:WBW655387 WLS655382:WLS655387 WVO655382:WVO655387 G720918:G720923 JC720918:JC720923 SY720918:SY720923 ACU720918:ACU720923 AMQ720918:AMQ720923 AWM720918:AWM720923 BGI720918:BGI720923 BQE720918:BQE720923 CAA720918:CAA720923 CJW720918:CJW720923 CTS720918:CTS720923 DDO720918:DDO720923 DNK720918:DNK720923 DXG720918:DXG720923 EHC720918:EHC720923 EQY720918:EQY720923 FAU720918:FAU720923 FKQ720918:FKQ720923 FUM720918:FUM720923 GEI720918:GEI720923 GOE720918:GOE720923 GYA720918:GYA720923 HHW720918:HHW720923 HRS720918:HRS720923 IBO720918:IBO720923 ILK720918:ILK720923 IVG720918:IVG720923 JFC720918:JFC720923 JOY720918:JOY720923 JYU720918:JYU720923 KIQ720918:KIQ720923 KSM720918:KSM720923 LCI720918:LCI720923 LME720918:LME720923 LWA720918:LWA720923 MFW720918:MFW720923 MPS720918:MPS720923 MZO720918:MZO720923 NJK720918:NJK720923 NTG720918:NTG720923 ODC720918:ODC720923 OMY720918:OMY720923 OWU720918:OWU720923 PGQ720918:PGQ720923 PQM720918:PQM720923 QAI720918:QAI720923 QKE720918:QKE720923 QUA720918:QUA720923 RDW720918:RDW720923 RNS720918:RNS720923 RXO720918:RXO720923 SHK720918:SHK720923 SRG720918:SRG720923 TBC720918:TBC720923 TKY720918:TKY720923 TUU720918:TUU720923 UEQ720918:UEQ720923 UOM720918:UOM720923 UYI720918:UYI720923 VIE720918:VIE720923 VSA720918:VSA720923 WBW720918:WBW720923 WLS720918:WLS720923 WVO720918:WVO720923 G786454:G786459 JC786454:JC786459 SY786454:SY786459 ACU786454:ACU786459 AMQ786454:AMQ786459 AWM786454:AWM786459 BGI786454:BGI786459 BQE786454:BQE786459 CAA786454:CAA786459 CJW786454:CJW786459 CTS786454:CTS786459 DDO786454:DDO786459 DNK786454:DNK786459 DXG786454:DXG786459 EHC786454:EHC786459 EQY786454:EQY786459 FAU786454:FAU786459 FKQ786454:FKQ786459 FUM786454:FUM786459 GEI786454:GEI786459 GOE786454:GOE786459 GYA786454:GYA786459 HHW786454:HHW786459 HRS786454:HRS786459 IBO786454:IBO786459 ILK786454:ILK786459 IVG786454:IVG786459 JFC786454:JFC786459 JOY786454:JOY786459 JYU786454:JYU786459 KIQ786454:KIQ786459 KSM786454:KSM786459 LCI786454:LCI786459 LME786454:LME786459 LWA786454:LWA786459 MFW786454:MFW786459 MPS786454:MPS786459 MZO786454:MZO786459 NJK786454:NJK786459 NTG786454:NTG786459 ODC786454:ODC786459 OMY786454:OMY786459 OWU786454:OWU786459 PGQ786454:PGQ786459 PQM786454:PQM786459 QAI786454:QAI786459 QKE786454:QKE786459 QUA786454:QUA786459 RDW786454:RDW786459 RNS786454:RNS786459 RXO786454:RXO786459 SHK786454:SHK786459 SRG786454:SRG786459 TBC786454:TBC786459 TKY786454:TKY786459 TUU786454:TUU786459 UEQ786454:UEQ786459 UOM786454:UOM786459 UYI786454:UYI786459 VIE786454:VIE786459 VSA786454:VSA786459 WBW786454:WBW786459 WLS786454:WLS786459 WVO786454:WVO786459 G851990:G851995 JC851990:JC851995 SY851990:SY851995 ACU851990:ACU851995 AMQ851990:AMQ851995 AWM851990:AWM851995 BGI851990:BGI851995 BQE851990:BQE851995 CAA851990:CAA851995 CJW851990:CJW851995 CTS851990:CTS851995 DDO851990:DDO851995 DNK851990:DNK851995 DXG851990:DXG851995 EHC851990:EHC851995 EQY851990:EQY851995 FAU851990:FAU851995 FKQ851990:FKQ851995 FUM851990:FUM851995 GEI851990:GEI851995 GOE851990:GOE851995 GYA851990:GYA851995 HHW851990:HHW851995 HRS851990:HRS851995 IBO851990:IBO851995 ILK851990:ILK851995 IVG851990:IVG851995 JFC851990:JFC851995 JOY851990:JOY851995 JYU851990:JYU851995 KIQ851990:KIQ851995 KSM851990:KSM851995 LCI851990:LCI851995 LME851990:LME851995 LWA851990:LWA851995 MFW851990:MFW851995 MPS851990:MPS851995 MZO851990:MZO851995 NJK851990:NJK851995 NTG851990:NTG851995 ODC851990:ODC851995 OMY851990:OMY851995 OWU851990:OWU851995 PGQ851990:PGQ851995 PQM851990:PQM851995 QAI851990:QAI851995 QKE851990:QKE851995 QUA851990:QUA851995 RDW851990:RDW851995 RNS851990:RNS851995 RXO851990:RXO851995 SHK851990:SHK851995 SRG851990:SRG851995 TBC851990:TBC851995 TKY851990:TKY851995 TUU851990:TUU851995 UEQ851990:UEQ851995 UOM851990:UOM851995 UYI851990:UYI851995 VIE851990:VIE851995 VSA851990:VSA851995 WBW851990:WBW851995 WLS851990:WLS851995 WVO851990:WVO851995 G917526:G917531 JC917526:JC917531 SY917526:SY917531 ACU917526:ACU917531 AMQ917526:AMQ917531 AWM917526:AWM917531 BGI917526:BGI917531 BQE917526:BQE917531 CAA917526:CAA917531 CJW917526:CJW917531 CTS917526:CTS917531 DDO917526:DDO917531 DNK917526:DNK917531 DXG917526:DXG917531 EHC917526:EHC917531 EQY917526:EQY917531 FAU917526:FAU917531 FKQ917526:FKQ917531 FUM917526:FUM917531 GEI917526:GEI917531 GOE917526:GOE917531 GYA917526:GYA917531 HHW917526:HHW917531 HRS917526:HRS917531 IBO917526:IBO917531 ILK917526:ILK917531 IVG917526:IVG917531 JFC917526:JFC917531 JOY917526:JOY917531 JYU917526:JYU917531 KIQ917526:KIQ917531 KSM917526:KSM917531 LCI917526:LCI917531 LME917526:LME917531 LWA917526:LWA917531 MFW917526:MFW917531 MPS917526:MPS917531 MZO917526:MZO917531 NJK917526:NJK917531 NTG917526:NTG917531 ODC917526:ODC917531 OMY917526:OMY917531 OWU917526:OWU917531 PGQ917526:PGQ917531 PQM917526:PQM917531 QAI917526:QAI917531 QKE917526:QKE917531 QUA917526:QUA917531 RDW917526:RDW917531 RNS917526:RNS917531 RXO917526:RXO917531 SHK917526:SHK917531 SRG917526:SRG917531 TBC917526:TBC917531 TKY917526:TKY917531 TUU917526:TUU917531 UEQ917526:UEQ917531 UOM917526:UOM917531 UYI917526:UYI917531 VIE917526:VIE917531 VSA917526:VSA917531 WBW917526:WBW917531 WLS917526:WLS917531 WVO917526:WVO917531 G983062:G983067 JC983062:JC983067 SY983062:SY983067 ACU983062:ACU983067 AMQ983062:AMQ983067 AWM983062:AWM983067 BGI983062:BGI983067 BQE983062:BQE983067 CAA983062:CAA983067 CJW983062:CJW983067 CTS983062:CTS983067 DDO983062:DDO983067 DNK983062:DNK983067 DXG983062:DXG983067 EHC983062:EHC983067 EQY983062:EQY983067 FAU983062:FAU983067 FKQ983062:FKQ983067 FUM983062:FUM983067 GEI983062:GEI983067 GOE983062:GOE983067 GYA983062:GYA983067 HHW983062:HHW983067 HRS983062:HRS983067 IBO983062:IBO983067 ILK983062:ILK983067 IVG983062:IVG983067 JFC983062:JFC983067 JOY983062:JOY983067 JYU983062:JYU983067 KIQ983062:KIQ983067 KSM983062:KSM983067 LCI983062:LCI983067 LME983062:LME983067 LWA983062:LWA983067 MFW983062:MFW983067 MPS983062:MPS983067 MZO983062:MZO983067 NJK983062:NJK983067 NTG983062:NTG983067 ODC983062:ODC983067 OMY983062:OMY983067 OWU983062:OWU983067 PGQ983062:PGQ983067 PQM983062:PQM983067 QAI983062:QAI983067 QKE983062:QKE983067 QUA983062:QUA983067 RDW983062:RDW983067 RNS983062:RNS983067 RXO983062:RXO983067 SHK983062:SHK983067 SRG983062:SRG983067 TBC983062:TBC983067 TKY983062:TKY983067 TUU983062:TUU983067 UEQ983062:UEQ983067 UOM983062:UOM983067 UYI983062:UYI983067 VIE983062:VIE983067 VSA983062:VSA983067 WBW983062:WBW983067 WLS983062:WLS983067 WVO983062:WVO983067 G29:G37 JC29:JC37 SY29:SY37 ACU29:ACU37 AMQ29:AMQ37 AWM29:AWM37 BGI29:BGI37 BQE29:BQE37 CAA29:CAA37 CJW29:CJW37 CTS29:CTS37 DDO29:DDO37 DNK29:DNK37 DXG29:DXG37 EHC29:EHC37 EQY29:EQY37 FAU29:FAU37 FKQ29:FKQ37 FUM29:FUM37 GEI29:GEI37 GOE29:GOE37 GYA29:GYA37 HHW29:HHW37 HRS29:HRS37 IBO29:IBO37 ILK29:ILK37 IVG29:IVG37 JFC29:JFC37 JOY29:JOY37 JYU29:JYU37 KIQ29:KIQ37 KSM29:KSM37 LCI29:LCI37 LME29:LME37 LWA29:LWA37 MFW29:MFW37 MPS29:MPS37 MZO29:MZO37 NJK29:NJK37 NTG29:NTG37 ODC29:ODC37 OMY29:OMY37 OWU29:OWU37 PGQ29:PGQ37 PQM29:PQM37 QAI29:QAI37 QKE29:QKE37 QUA29:QUA37 RDW29:RDW37 RNS29:RNS37 RXO29:RXO37 SHK29:SHK37 SRG29:SRG37 TBC29:TBC37 TKY29:TKY37 TUU29:TUU37 UEQ29:UEQ37 UOM29:UOM37 UYI29:UYI37 VIE29:VIE37 VSA29:VSA37 WBW29:WBW37 WLS29:WLS37 WVO29:WVO37 G65565:G65573 JC65565:JC65573 SY65565:SY65573 ACU65565:ACU65573 AMQ65565:AMQ65573 AWM65565:AWM65573 BGI65565:BGI65573 BQE65565:BQE65573 CAA65565:CAA65573 CJW65565:CJW65573 CTS65565:CTS65573 DDO65565:DDO65573 DNK65565:DNK65573 DXG65565:DXG65573 EHC65565:EHC65573 EQY65565:EQY65573 FAU65565:FAU65573 FKQ65565:FKQ65573 FUM65565:FUM65573 GEI65565:GEI65573 GOE65565:GOE65573 GYA65565:GYA65573 HHW65565:HHW65573 HRS65565:HRS65573 IBO65565:IBO65573 ILK65565:ILK65573 IVG65565:IVG65573 JFC65565:JFC65573 JOY65565:JOY65573 JYU65565:JYU65573 KIQ65565:KIQ65573 KSM65565:KSM65573 LCI65565:LCI65573 LME65565:LME65573 LWA65565:LWA65573 MFW65565:MFW65573 MPS65565:MPS65573 MZO65565:MZO65573 NJK65565:NJK65573 NTG65565:NTG65573 ODC65565:ODC65573 OMY65565:OMY65573 OWU65565:OWU65573 PGQ65565:PGQ65573 PQM65565:PQM65573 QAI65565:QAI65573 QKE65565:QKE65573 QUA65565:QUA65573 RDW65565:RDW65573 RNS65565:RNS65573 RXO65565:RXO65573 SHK65565:SHK65573 SRG65565:SRG65573 TBC65565:TBC65573 TKY65565:TKY65573 TUU65565:TUU65573 UEQ65565:UEQ65573 UOM65565:UOM65573 UYI65565:UYI65573 VIE65565:VIE65573 VSA65565:VSA65573 WBW65565:WBW65573 WLS65565:WLS65573 WVO65565:WVO65573 G131101:G131109 JC131101:JC131109 SY131101:SY131109 ACU131101:ACU131109 AMQ131101:AMQ131109 AWM131101:AWM131109 BGI131101:BGI131109 BQE131101:BQE131109 CAA131101:CAA131109 CJW131101:CJW131109 CTS131101:CTS131109 DDO131101:DDO131109 DNK131101:DNK131109 DXG131101:DXG131109 EHC131101:EHC131109 EQY131101:EQY131109 FAU131101:FAU131109 FKQ131101:FKQ131109 FUM131101:FUM131109 GEI131101:GEI131109 GOE131101:GOE131109 GYA131101:GYA131109 HHW131101:HHW131109 HRS131101:HRS131109 IBO131101:IBO131109 ILK131101:ILK131109 IVG131101:IVG131109 JFC131101:JFC131109 JOY131101:JOY131109 JYU131101:JYU131109 KIQ131101:KIQ131109 KSM131101:KSM131109 LCI131101:LCI131109 LME131101:LME131109 LWA131101:LWA131109 MFW131101:MFW131109 MPS131101:MPS131109 MZO131101:MZO131109 NJK131101:NJK131109 NTG131101:NTG131109 ODC131101:ODC131109 OMY131101:OMY131109 OWU131101:OWU131109 PGQ131101:PGQ131109 PQM131101:PQM131109 QAI131101:QAI131109 QKE131101:QKE131109 QUA131101:QUA131109 RDW131101:RDW131109 RNS131101:RNS131109 RXO131101:RXO131109 SHK131101:SHK131109 SRG131101:SRG131109 TBC131101:TBC131109 TKY131101:TKY131109 TUU131101:TUU131109 UEQ131101:UEQ131109 UOM131101:UOM131109 UYI131101:UYI131109 VIE131101:VIE131109 VSA131101:VSA131109 WBW131101:WBW131109 WLS131101:WLS131109 WVO131101:WVO131109 G196637:G196645 JC196637:JC196645 SY196637:SY196645 ACU196637:ACU196645 AMQ196637:AMQ196645 AWM196637:AWM196645 BGI196637:BGI196645 BQE196637:BQE196645 CAA196637:CAA196645 CJW196637:CJW196645 CTS196637:CTS196645 DDO196637:DDO196645 DNK196637:DNK196645 DXG196637:DXG196645 EHC196637:EHC196645 EQY196637:EQY196645 FAU196637:FAU196645 FKQ196637:FKQ196645 FUM196637:FUM196645 GEI196637:GEI196645 GOE196637:GOE196645 GYA196637:GYA196645 HHW196637:HHW196645 HRS196637:HRS196645 IBO196637:IBO196645 ILK196637:ILK196645 IVG196637:IVG196645 JFC196637:JFC196645 JOY196637:JOY196645 JYU196637:JYU196645 KIQ196637:KIQ196645 KSM196637:KSM196645 LCI196637:LCI196645 LME196637:LME196645 LWA196637:LWA196645 MFW196637:MFW196645 MPS196637:MPS196645 MZO196637:MZO196645 NJK196637:NJK196645 NTG196637:NTG196645 ODC196637:ODC196645 OMY196637:OMY196645 OWU196637:OWU196645 PGQ196637:PGQ196645 PQM196637:PQM196645 QAI196637:QAI196645 QKE196637:QKE196645 QUA196637:QUA196645 RDW196637:RDW196645 RNS196637:RNS196645 RXO196637:RXO196645 SHK196637:SHK196645 SRG196637:SRG196645 TBC196637:TBC196645 TKY196637:TKY196645 TUU196637:TUU196645 UEQ196637:UEQ196645 UOM196637:UOM196645 UYI196637:UYI196645 VIE196637:VIE196645 VSA196637:VSA196645 WBW196637:WBW196645 WLS196637:WLS196645 WVO196637:WVO196645 G262173:G262181 JC262173:JC262181 SY262173:SY262181 ACU262173:ACU262181 AMQ262173:AMQ262181 AWM262173:AWM262181 BGI262173:BGI262181 BQE262173:BQE262181 CAA262173:CAA262181 CJW262173:CJW262181 CTS262173:CTS262181 DDO262173:DDO262181 DNK262173:DNK262181 DXG262173:DXG262181 EHC262173:EHC262181 EQY262173:EQY262181 FAU262173:FAU262181 FKQ262173:FKQ262181 FUM262173:FUM262181 GEI262173:GEI262181 GOE262173:GOE262181 GYA262173:GYA262181 HHW262173:HHW262181 HRS262173:HRS262181 IBO262173:IBO262181 ILK262173:ILK262181 IVG262173:IVG262181 JFC262173:JFC262181 JOY262173:JOY262181 JYU262173:JYU262181 KIQ262173:KIQ262181 KSM262173:KSM262181 LCI262173:LCI262181 LME262173:LME262181 LWA262173:LWA262181 MFW262173:MFW262181 MPS262173:MPS262181 MZO262173:MZO262181 NJK262173:NJK262181 NTG262173:NTG262181 ODC262173:ODC262181 OMY262173:OMY262181 OWU262173:OWU262181 PGQ262173:PGQ262181 PQM262173:PQM262181 QAI262173:QAI262181 QKE262173:QKE262181 QUA262173:QUA262181 RDW262173:RDW262181 RNS262173:RNS262181 RXO262173:RXO262181 SHK262173:SHK262181 SRG262173:SRG262181 TBC262173:TBC262181 TKY262173:TKY262181 TUU262173:TUU262181 UEQ262173:UEQ262181 UOM262173:UOM262181 UYI262173:UYI262181 VIE262173:VIE262181 VSA262173:VSA262181 WBW262173:WBW262181 WLS262173:WLS262181 WVO262173:WVO262181 G327709:G327717 JC327709:JC327717 SY327709:SY327717 ACU327709:ACU327717 AMQ327709:AMQ327717 AWM327709:AWM327717 BGI327709:BGI327717 BQE327709:BQE327717 CAA327709:CAA327717 CJW327709:CJW327717 CTS327709:CTS327717 DDO327709:DDO327717 DNK327709:DNK327717 DXG327709:DXG327717 EHC327709:EHC327717 EQY327709:EQY327717 FAU327709:FAU327717 FKQ327709:FKQ327717 FUM327709:FUM327717 GEI327709:GEI327717 GOE327709:GOE327717 GYA327709:GYA327717 HHW327709:HHW327717 HRS327709:HRS327717 IBO327709:IBO327717 ILK327709:ILK327717 IVG327709:IVG327717 JFC327709:JFC327717 JOY327709:JOY327717 JYU327709:JYU327717 KIQ327709:KIQ327717 KSM327709:KSM327717 LCI327709:LCI327717 LME327709:LME327717 LWA327709:LWA327717 MFW327709:MFW327717 MPS327709:MPS327717 MZO327709:MZO327717 NJK327709:NJK327717 NTG327709:NTG327717 ODC327709:ODC327717 OMY327709:OMY327717 OWU327709:OWU327717 PGQ327709:PGQ327717 PQM327709:PQM327717 QAI327709:QAI327717 QKE327709:QKE327717 QUA327709:QUA327717 RDW327709:RDW327717 RNS327709:RNS327717 RXO327709:RXO327717 SHK327709:SHK327717 SRG327709:SRG327717 TBC327709:TBC327717 TKY327709:TKY327717 TUU327709:TUU327717 UEQ327709:UEQ327717 UOM327709:UOM327717 UYI327709:UYI327717 VIE327709:VIE327717 VSA327709:VSA327717 WBW327709:WBW327717 WLS327709:WLS327717 WVO327709:WVO327717 G393245:G393253 JC393245:JC393253 SY393245:SY393253 ACU393245:ACU393253 AMQ393245:AMQ393253 AWM393245:AWM393253 BGI393245:BGI393253 BQE393245:BQE393253 CAA393245:CAA393253 CJW393245:CJW393253 CTS393245:CTS393253 DDO393245:DDO393253 DNK393245:DNK393253 DXG393245:DXG393253 EHC393245:EHC393253 EQY393245:EQY393253 FAU393245:FAU393253 FKQ393245:FKQ393253 FUM393245:FUM393253 GEI393245:GEI393253 GOE393245:GOE393253 GYA393245:GYA393253 HHW393245:HHW393253 HRS393245:HRS393253 IBO393245:IBO393253 ILK393245:ILK393253 IVG393245:IVG393253 JFC393245:JFC393253 JOY393245:JOY393253 JYU393245:JYU393253 KIQ393245:KIQ393253 KSM393245:KSM393253 LCI393245:LCI393253 LME393245:LME393253 LWA393245:LWA393253 MFW393245:MFW393253 MPS393245:MPS393253 MZO393245:MZO393253 NJK393245:NJK393253 NTG393245:NTG393253 ODC393245:ODC393253 OMY393245:OMY393253 OWU393245:OWU393253 PGQ393245:PGQ393253 PQM393245:PQM393253 QAI393245:QAI393253 QKE393245:QKE393253 QUA393245:QUA393253 RDW393245:RDW393253 RNS393245:RNS393253 RXO393245:RXO393253 SHK393245:SHK393253 SRG393245:SRG393253 TBC393245:TBC393253 TKY393245:TKY393253 TUU393245:TUU393253 UEQ393245:UEQ393253 UOM393245:UOM393253 UYI393245:UYI393253 VIE393245:VIE393253 VSA393245:VSA393253 WBW393245:WBW393253 WLS393245:WLS393253 WVO393245:WVO393253 G458781:G458789 JC458781:JC458789 SY458781:SY458789 ACU458781:ACU458789 AMQ458781:AMQ458789 AWM458781:AWM458789 BGI458781:BGI458789 BQE458781:BQE458789 CAA458781:CAA458789 CJW458781:CJW458789 CTS458781:CTS458789 DDO458781:DDO458789 DNK458781:DNK458789 DXG458781:DXG458789 EHC458781:EHC458789 EQY458781:EQY458789 FAU458781:FAU458789 FKQ458781:FKQ458789 FUM458781:FUM458789 GEI458781:GEI458789 GOE458781:GOE458789 GYA458781:GYA458789 HHW458781:HHW458789 HRS458781:HRS458789 IBO458781:IBO458789 ILK458781:ILK458789 IVG458781:IVG458789 JFC458781:JFC458789 JOY458781:JOY458789 JYU458781:JYU458789 KIQ458781:KIQ458789 KSM458781:KSM458789 LCI458781:LCI458789 LME458781:LME458789 LWA458781:LWA458789 MFW458781:MFW458789 MPS458781:MPS458789 MZO458781:MZO458789 NJK458781:NJK458789 NTG458781:NTG458789 ODC458781:ODC458789 OMY458781:OMY458789 OWU458781:OWU458789 PGQ458781:PGQ458789 PQM458781:PQM458789 QAI458781:QAI458789 QKE458781:QKE458789 QUA458781:QUA458789 RDW458781:RDW458789 RNS458781:RNS458789 RXO458781:RXO458789 SHK458781:SHK458789 SRG458781:SRG458789 TBC458781:TBC458789 TKY458781:TKY458789 TUU458781:TUU458789 UEQ458781:UEQ458789 UOM458781:UOM458789 UYI458781:UYI458789 VIE458781:VIE458789 VSA458781:VSA458789 WBW458781:WBW458789 WLS458781:WLS458789 WVO458781:WVO458789 G524317:G524325 JC524317:JC524325 SY524317:SY524325 ACU524317:ACU524325 AMQ524317:AMQ524325 AWM524317:AWM524325 BGI524317:BGI524325 BQE524317:BQE524325 CAA524317:CAA524325 CJW524317:CJW524325 CTS524317:CTS524325 DDO524317:DDO524325 DNK524317:DNK524325 DXG524317:DXG524325 EHC524317:EHC524325 EQY524317:EQY524325 FAU524317:FAU524325 FKQ524317:FKQ524325 FUM524317:FUM524325 GEI524317:GEI524325 GOE524317:GOE524325 GYA524317:GYA524325 HHW524317:HHW524325 HRS524317:HRS524325 IBO524317:IBO524325 ILK524317:ILK524325 IVG524317:IVG524325 JFC524317:JFC524325 JOY524317:JOY524325 JYU524317:JYU524325 KIQ524317:KIQ524325 KSM524317:KSM524325 LCI524317:LCI524325 LME524317:LME524325 LWA524317:LWA524325 MFW524317:MFW524325 MPS524317:MPS524325 MZO524317:MZO524325 NJK524317:NJK524325 NTG524317:NTG524325 ODC524317:ODC524325 OMY524317:OMY524325 OWU524317:OWU524325 PGQ524317:PGQ524325 PQM524317:PQM524325 QAI524317:QAI524325 QKE524317:QKE524325 QUA524317:QUA524325 RDW524317:RDW524325 RNS524317:RNS524325 RXO524317:RXO524325 SHK524317:SHK524325 SRG524317:SRG524325 TBC524317:TBC524325 TKY524317:TKY524325 TUU524317:TUU524325 UEQ524317:UEQ524325 UOM524317:UOM524325 UYI524317:UYI524325 VIE524317:VIE524325 VSA524317:VSA524325 WBW524317:WBW524325 WLS524317:WLS524325 WVO524317:WVO524325 G589853:G589861 JC589853:JC589861 SY589853:SY589861 ACU589853:ACU589861 AMQ589853:AMQ589861 AWM589853:AWM589861 BGI589853:BGI589861 BQE589853:BQE589861 CAA589853:CAA589861 CJW589853:CJW589861 CTS589853:CTS589861 DDO589853:DDO589861 DNK589853:DNK589861 DXG589853:DXG589861 EHC589853:EHC589861 EQY589853:EQY589861 FAU589853:FAU589861 FKQ589853:FKQ589861 FUM589853:FUM589861 GEI589853:GEI589861 GOE589853:GOE589861 GYA589853:GYA589861 HHW589853:HHW589861 HRS589853:HRS589861 IBO589853:IBO589861 ILK589853:ILK589861 IVG589853:IVG589861 JFC589853:JFC589861 JOY589853:JOY589861 JYU589853:JYU589861 KIQ589853:KIQ589861 KSM589853:KSM589861 LCI589853:LCI589861 LME589853:LME589861 LWA589853:LWA589861 MFW589853:MFW589861 MPS589853:MPS589861 MZO589853:MZO589861 NJK589853:NJK589861 NTG589853:NTG589861 ODC589853:ODC589861 OMY589853:OMY589861 OWU589853:OWU589861 PGQ589853:PGQ589861 PQM589853:PQM589861 QAI589853:QAI589861 QKE589853:QKE589861 QUA589853:QUA589861 RDW589853:RDW589861 RNS589853:RNS589861 RXO589853:RXO589861 SHK589853:SHK589861 SRG589853:SRG589861 TBC589853:TBC589861 TKY589853:TKY589861 TUU589853:TUU589861 UEQ589853:UEQ589861 UOM589853:UOM589861 UYI589853:UYI589861 VIE589853:VIE589861 VSA589853:VSA589861 WBW589853:WBW589861 WLS589853:WLS589861 WVO589853:WVO589861 G655389:G655397 JC655389:JC655397 SY655389:SY655397 ACU655389:ACU655397 AMQ655389:AMQ655397 AWM655389:AWM655397 BGI655389:BGI655397 BQE655389:BQE655397 CAA655389:CAA655397 CJW655389:CJW655397 CTS655389:CTS655397 DDO655389:DDO655397 DNK655389:DNK655397 DXG655389:DXG655397 EHC655389:EHC655397 EQY655389:EQY655397 FAU655389:FAU655397 FKQ655389:FKQ655397 FUM655389:FUM655397 GEI655389:GEI655397 GOE655389:GOE655397 GYA655389:GYA655397 HHW655389:HHW655397 HRS655389:HRS655397 IBO655389:IBO655397 ILK655389:ILK655397 IVG655389:IVG655397 JFC655389:JFC655397 JOY655389:JOY655397 JYU655389:JYU655397 KIQ655389:KIQ655397 KSM655389:KSM655397 LCI655389:LCI655397 LME655389:LME655397 LWA655389:LWA655397 MFW655389:MFW655397 MPS655389:MPS655397 MZO655389:MZO655397 NJK655389:NJK655397 NTG655389:NTG655397 ODC655389:ODC655397 OMY655389:OMY655397 OWU655389:OWU655397 PGQ655389:PGQ655397 PQM655389:PQM655397 QAI655389:QAI655397 QKE655389:QKE655397 QUA655389:QUA655397 RDW655389:RDW655397 RNS655389:RNS655397 RXO655389:RXO655397 SHK655389:SHK655397 SRG655389:SRG655397 TBC655389:TBC655397 TKY655389:TKY655397 TUU655389:TUU655397 UEQ655389:UEQ655397 UOM655389:UOM655397 UYI655389:UYI655397 VIE655389:VIE655397 VSA655389:VSA655397 WBW655389:WBW655397 WLS655389:WLS655397 WVO655389:WVO655397 G720925:G720933 JC720925:JC720933 SY720925:SY720933 ACU720925:ACU720933 AMQ720925:AMQ720933 AWM720925:AWM720933 BGI720925:BGI720933 BQE720925:BQE720933 CAA720925:CAA720933 CJW720925:CJW720933 CTS720925:CTS720933 DDO720925:DDO720933 DNK720925:DNK720933 DXG720925:DXG720933 EHC720925:EHC720933 EQY720925:EQY720933 FAU720925:FAU720933 FKQ720925:FKQ720933 FUM720925:FUM720933 GEI720925:GEI720933 GOE720925:GOE720933 GYA720925:GYA720933 HHW720925:HHW720933 HRS720925:HRS720933 IBO720925:IBO720933 ILK720925:ILK720933 IVG720925:IVG720933 JFC720925:JFC720933 JOY720925:JOY720933 JYU720925:JYU720933 KIQ720925:KIQ720933 KSM720925:KSM720933 LCI720925:LCI720933 LME720925:LME720933 LWA720925:LWA720933 MFW720925:MFW720933 MPS720925:MPS720933 MZO720925:MZO720933 NJK720925:NJK720933 NTG720925:NTG720933 ODC720925:ODC720933 OMY720925:OMY720933 OWU720925:OWU720933 PGQ720925:PGQ720933 PQM720925:PQM720933 QAI720925:QAI720933 QKE720925:QKE720933 QUA720925:QUA720933 RDW720925:RDW720933 RNS720925:RNS720933 RXO720925:RXO720933 SHK720925:SHK720933 SRG720925:SRG720933 TBC720925:TBC720933 TKY720925:TKY720933 TUU720925:TUU720933 UEQ720925:UEQ720933 UOM720925:UOM720933 UYI720925:UYI720933 VIE720925:VIE720933 VSA720925:VSA720933 WBW720925:WBW720933 WLS720925:WLS720933 WVO720925:WVO720933 G786461:G786469 JC786461:JC786469 SY786461:SY786469 ACU786461:ACU786469 AMQ786461:AMQ786469 AWM786461:AWM786469 BGI786461:BGI786469 BQE786461:BQE786469 CAA786461:CAA786469 CJW786461:CJW786469 CTS786461:CTS786469 DDO786461:DDO786469 DNK786461:DNK786469 DXG786461:DXG786469 EHC786461:EHC786469 EQY786461:EQY786469 FAU786461:FAU786469 FKQ786461:FKQ786469 FUM786461:FUM786469 GEI786461:GEI786469 GOE786461:GOE786469 GYA786461:GYA786469 HHW786461:HHW786469 HRS786461:HRS786469 IBO786461:IBO786469 ILK786461:ILK786469 IVG786461:IVG786469 JFC786461:JFC786469 JOY786461:JOY786469 JYU786461:JYU786469 KIQ786461:KIQ786469 KSM786461:KSM786469 LCI786461:LCI786469 LME786461:LME786469 LWA786461:LWA786469 MFW786461:MFW786469 MPS786461:MPS786469 MZO786461:MZO786469 NJK786461:NJK786469 NTG786461:NTG786469 ODC786461:ODC786469 OMY786461:OMY786469 OWU786461:OWU786469 PGQ786461:PGQ786469 PQM786461:PQM786469 QAI786461:QAI786469 QKE786461:QKE786469 QUA786461:QUA786469 RDW786461:RDW786469 RNS786461:RNS786469 RXO786461:RXO786469 SHK786461:SHK786469 SRG786461:SRG786469 TBC786461:TBC786469 TKY786461:TKY786469 TUU786461:TUU786469 UEQ786461:UEQ786469 UOM786461:UOM786469 UYI786461:UYI786469 VIE786461:VIE786469 VSA786461:VSA786469 WBW786461:WBW786469 WLS786461:WLS786469 WVO786461:WVO786469 G851997:G852005 JC851997:JC852005 SY851997:SY852005 ACU851997:ACU852005 AMQ851997:AMQ852005 AWM851997:AWM852005 BGI851997:BGI852005 BQE851997:BQE852005 CAA851997:CAA852005 CJW851997:CJW852005 CTS851997:CTS852005 DDO851997:DDO852005 DNK851997:DNK852005 DXG851997:DXG852005 EHC851997:EHC852005 EQY851997:EQY852005 FAU851997:FAU852005 FKQ851997:FKQ852005 FUM851997:FUM852005 GEI851997:GEI852005 GOE851997:GOE852005 GYA851997:GYA852005 HHW851997:HHW852005 HRS851997:HRS852005 IBO851997:IBO852005 ILK851997:ILK852005 IVG851997:IVG852005 JFC851997:JFC852005 JOY851997:JOY852005 JYU851997:JYU852005 KIQ851997:KIQ852005 KSM851997:KSM852005 LCI851997:LCI852005 LME851997:LME852005 LWA851997:LWA852005 MFW851997:MFW852005 MPS851997:MPS852005 MZO851997:MZO852005 NJK851997:NJK852005 NTG851997:NTG852005 ODC851997:ODC852005 OMY851997:OMY852005 OWU851997:OWU852005 PGQ851997:PGQ852005 PQM851997:PQM852005 QAI851997:QAI852005 QKE851997:QKE852005 QUA851997:QUA852005 RDW851997:RDW852005 RNS851997:RNS852005 RXO851997:RXO852005 SHK851997:SHK852005 SRG851997:SRG852005 TBC851997:TBC852005 TKY851997:TKY852005 TUU851997:TUU852005 UEQ851997:UEQ852005 UOM851997:UOM852005 UYI851997:UYI852005 VIE851997:VIE852005 VSA851997:VSA852005 WBW851997:WBW852005 WLS851997:WLS852005 WVO851997:WVO852005 G917533:G917541 JC917533:JC917541 SY917533:SY917541 ACU917533:ACU917541 AMQ917533:AMQ917541 AWM917533:AWM917541 BGI917533:BGI917541 BQE917533:BQE917541 CAA917533:CAA917541 CJW917533:CJW917541 CTS917533:CTS917541 DDO917533:DDO917541 DNK917533:DNK917541 DXG917533:DXG917541 EHC917533:EHC917541 EQY917533:EQY917541 FAU917533:FAU917541 FKQ917533:FKQ917541 FUM917533:FUM917541 GEI917533:GEI917541 GOE917533:GOE917541 GYA917533:GYA917541 HHW917533:HHW917541 HRS917533:HRS917541 IBO917533:IBO917541 ILK917533:ILK917541 IVG917533:IVG917541 JFC917533:JFC917541 JOY917533:JOY917541 JYU917533:JYU917541 KIQ917533:KIQ917541 KSM917533:KSM917541 LCI917533:LCI917541 LME917533:LME917541 LWA917533:LWA917541 MFW917533:MFW917541 MPS917533:MPS917541 MZO917533:MZO917541 NJK917533:NJK917541 NTG917533:NTG917541 ODC917533:ODC917541 OMY917533:OMY917541 OWU917533:OWU917541 PGQ917533:PGQ917541 PQM917533:PQM917541 QAI917533:QAI917541 QKE917533:QKE917541 QUA917533:QUA917541 RDW917533:RDW917541 RNS917533:RNS917541 RXO917533:RXO917541 SHK917533:SHK917541 SRG917533:SRG917541 TBC917533:TBC917541 TKY917533:TKY917541 TUU917533:TUU917541 UEQ917533:UEQ917541 UOM917533:UOM917541 UYI917533:UYI917541 VIE917533:VIE917541 VSA917533:VSA917541 WBW917533:WBW917541 WLS917533:WLS917541 WVO917533:WVO917541 G983069:G983077 JC983069:JC983077 SY983069:SY983077 ACU983069:ACU983077 AMQ983069:AMQ983077 AWM983069:AWM983077 BGI983069:BGI983077 BQE983069:BQE983077 CAA983069:CAA983077 CJW983069:CJW983077 CTS983069:CTS983077 DDO983069:DDO983077 DNK983069:DNK983077 DXG983069:DXG983077 EHC983069:EHC983077 EQY983069:EQY983077 FAU983069:FAU983077 FKQ983069:FKQ983077 FUM983069:FUM983077 GEI983069:GEI983077 GOE983069:GOE983077 GYA983069:GYA983077 HHW983069:HHW983077 HRS983069:HRS983077 IBO983069:IBO983077 ILK983069:ILK983077 IVG983069:IVG983077 JFC983069:JFC983077 JOY983069:JOY983077 JYU983069:JYU983077 KIQ983069:KIQ983077 KSM983069:KSM983077 LCI983069:LCI983077 LME983069:LME983077 LWA983069:LWA983077 MFW983069:MFW983077 MPS983069:MPS983077 MZO983069:MZO983077 NJK983069:NJK983077 NTG983069:NTG983077 ODC983069:ODC983077 OMY983069:OMY983077 OWU983069:OWU983077 PGQ983069:PGQ983077 PQM983069:PQM983077 QAI983069:QAI983077 QKE983069:QKE983077 QUA983069:QUA983077 RDW983069:RDW983077 RNS983069:RNS983077 RXO983069:RXO983077 SHK983069:SHK983077 SRG983069:SRG983077 TBC983069:TBC983077 TKY983069:TKY983077 TUU983069:TUU983077 UEQ983069:UEQ983077 UOM983069:UOM983077 UYI983069:UYI983077 VIE983069:VIE983077 VSA983069:VSA983077 WBW983069:WBW983077 WLS983069:WLS983077 WVO983069:WVO983077 G39:G40 JC39:JC40 SY39:SY40 ACU39:ACU40 AMQ39:AMQ40 AWM39:AWM40 BGI39:BGI40 BQE39:BQE40 CAA39:CAA40 CJW39:CJW40 CTS39:CTS40 DDO39:DDO40 DNK39:DNK40 DXG39:DXG40 EHC39:EHC40 EQY39:EQY40 FAU39:FAU40 FKQ39:FKQ40 FUM39:FUM40 GEI39:GEI40 GOE39:GOE40 GYA39:GYA40 HHW39:HHW40 HRS39:HRS40 IBO39:IBO40 ILK39:ILK40 IVG39:IVG40 JFC39:JFC40 JOY39:JOY40 JYU39:JYU40 KIQ39:KIQ40 KSM39:KSM40 LCI39:LCI40 LME39:LME40 LWA39:LWA40 MFW39:MFW40 MPS39:MPS40 MZO39:MZO40 NJK39:NJK40 NTG39:NTG40 ODC39:ODC40 OMY39:OMY40 OWU39:OWU40 PGQ39:PGQ40 PQM39:PQM40 QAI39:QAI40 QKE39:QKE40 QUA39:QUA40 RDW39:RDW40 RNS39:RNS40 RXO39:RXO40 SHK39:SHK40 SRG39:SRG40 TBC39:TBC40 TKY39:TKY40 TUU39:TUU40 UEQ39:UEQ40 UOM39:UOM40 UYI39:UYI40 VIE39:VIE40 VSA39:VSA40 WBW39:WBW40 WLS39:WLS40 WVO39:WVO40 G65575:G65576 JC65575:JC65576 SY65575:SY65576 ACU65575:ACU65576 AMQ65575:AMQ65576 AWM65575:AWM65576 BGI65575:BGI65576 BQE65575:BQE65576 CAA65575:CAA65576 CJW65575:CJW65576 CTS65575:CTS65576 DDO65575:DDO65576 DNK65575:DNK65576 DXG65575:DXG65576 EHC65575:EHC65576 EQY65575:EQY65576 FAU65575:FAU65576 FKQ65575:FKQ65576 FUM65575:FUM65576 GEI65575:GEI65576 GOE65575:GOE65576 GYA65575:GYA65576 HHW65575:HHW65576 HRS65575:HRS65576 IBO65575:IBO65576 ILK65575:ILK65576 IVG65575:IVG65576 JFC65575:JFC65576 JOY65575:JOY65576 JYU65575:JYU65576 KIQ65575:KIQ65576 KSM65575:KSM65576 LCI65575:LCI65576 LME65575:LME65576 LWA65575:LWA65576 MFW65575:MFW65576 MPS65575:MPS65576 MZO65575:MZO65576 NJK65575:NJK65576 NTG65575:NTG65576 ODC65575:ODC65576 OMY65575:OMY65576 OWU65575:OWU65576 PGQ65575:PGQ65576 PQM65575:PQM65576 QAI65575:QAI65576 QKE65575:QKE65576 QUA65575:QUA65576 RDW65575:RDW65576 RNS65575:RNS65576 RXO65575:RXO65576 SHK65575:SHK65576 SRG65575:SRG65576 TBC65575:TBC65576 TKY65575:TKY65576 TUU65575:TUU65576 UEQ65575:UEQ65576 UOM65575:UOM65576 UYI65575:UYI65576 VIE65575:VIE65576 VSA65575:VSA65576 WBW65575:WBW65576 WLS65575:WLS65576 WVO65575:WVO65576 G131111:G131112 JC131111:JC131112 SY131111:SY131112 ACU131111:ACU131112 AMQ131111:AMQ131112 AWM131111:AWM131112 BGI131111:BGI131112 BQE131111:BQE131112 CAA131111:CAA131112 CJW131111:CJW131112 CTS131111:CTS131112 DDO131111:DDO131112 DNK131111:DNK131112 DXG131111:DXG131112 EHC131111:EHC131112 EQY131111:EQY131112 FAU131111:FAU131112 FKQ131111:FKQ131112 FUM131111:FUM131112 GEI131111:GEI131112 GOE131111:GOE131112 GYA131111:GYA131112 HHW131111:HHW131112 HRS131111:HRS131112 IBO131111:IBO131112 ILK131111:ILK131112 IVG131111:IVG131112 JFC131111:JFC131112 JOY131111:JOY131112 JYU131111:JYU131112 KIQ131111:KIQ131112 KSM131111:KSM131112 LCI131111:LCI131112 LME131111:LME131112 LWA131111:LWA131112 MFW131111:MFW131112 MPS131111:MPS131112 MZO131111:MZO131112 NJK131111:NJK131112 NTG131111:NTG131112 ODC131111:ODC131112 OMY131111:OMY131112 OWU131111:OWU131112 PGQ131111:PGQ131112 PQM131111:PQM131112 QAI131111:QAI131112 QKE131111:QKE131112 QUA131111:QUA131112 RDW131111:RDW131112 RNS131111:RNS131112 RXO131111:RXO131112 SHK131111:SHK131112 SRG131111:SRG131112 TBC131111:TBC131112 TKY131111:TKY131112 TUU131111:TUU131112 UEQ131111:UEQ131112 UOM131111:UOM131112 UYI131111:UYI131112 VIE131111:VIE131112 VSA131111:VSA131112 WBW131111:WBW131112 WLS131111:WLS131112 WVO131111:WVO131112 G196647:G196648 JC196647:JC196648 SY196647:SY196648 ACU196647:ACU196648 AMQ196647:AMQ196648 AWM196647:AWM196648 BGI196647:BGI196648 BQE196647:BQE196648 CAA196647:CAA196648 CJW196647:CJW196648 CTS196647:CTS196648 DDO196647:DDO196648 DNK196647:DNK196648 DXG196647:DXG196648 EHC196647:EHC196648 EQY196647:EQY196648 FAU196647:FAU196648 FKQ196647:FKQ196648 FUM196647:FUM196648 GEI196647:GEI196648 GOE196647:GOE196648 GYA196647:GYA196648 HHW196647:HHW196648 HRS196647:HRS196648 IBO196647:IBO196648 ILK196647:ILK196648 IVG196647:IVG196648 JFC196647:JFC196648 JOY196647:JOY196648 JYU196647:JYU196648 KIQ196647:KIQ196648 KSM196647:KSM196648 LCI196647:LCI196648 LME196647:LME196648 LWA196647:LWA196648 MFW196647:MFW196648 MPS196647:MPS196648 MZO196647:MZO196648 NJK196647:NJK196648 NTG196647:NTG196648 ODC196647:ODC196648 OMY196647:OMY196648 OWU196647:OWU196648 PGQ196647:PGQ196648 PQM196647:PQM196648 QAI196647:QAI196648 QKE196647:QKE196648 QUA196647:QUA196648 RDW196647:RDW196648 RNS196647:RNS196648 RXO196647:RXO196648 SHK196647:SHK196648 SRG196647:SRG196648 TBC196647:TBC196648 TKY196647:TKY196648 TUU196647:TUU196648 UEQ196647:UEQ196648 UOM196647:UOM196648 UYI196647:UYI196648 VIE196647:VIE196648 VSA196647:VSA196648 WBW196647:WBW196648 WLS196647:WLS196648 WVO196647:WVO196648 G262183:G262184 JC262183:JC262184 SY262183:SY262184 ACU262183:ACU262184 AMQ262183:AMQ262184 AWM262183:AWM262184 BGI262183:BGI262184 BQE262183:BQE262184 CAA262183:CAA262184 CJW262183:CJW262184 CTS262183:CTS262184 DDO262183:DDO262184 DNK262183:DNK262184 DXG262183:DXG262184 EHC262183:EHC262184 EQY262183:EQY262184 FAU262183:FAU262184 FKQ262183:FKQ262184 FUM262183:FUM262184 GEI262183:GEI262184 GOE262183:GOE262184 GYA262183:GYA262184 HHW262183:HHW262184 HRS262183:HRS262184 IBO262183:IBO262184 ILK262183:ILK262184 IVG262183:IVG262184 JFC262183:JFC262184 JOY262183:JOY262184 JYU262183:JYU262184 KIQ262183:KIQ262184 KSM262183:KSM262184 LCI262183:LCI262184 LME262183:LME262184 LWA262183:LWA262184 MFW262183:MFW262184 MPS262183:MPS262184 MZO262183:MZO262184 NJK262183:NJK262184 NTG262183:NTG262184 ODC262183:ODC262184 OMY262183:OMY262184 OWU262183:OWU262184 PGQ262183:PGQ262184 PQM262183:PQM262184 QAI262183:QAI262184 QKE262183:QKE262184 QUA262183:QUA262184 RDW262183:RDW262184 RNS262183:RNS262184 RXO262183:RXO262184 SHK262183:SHK262184 SRG262183:SRG262184 TBC262183:TBC262184 TKY262183:TKY262184 TUU262183:TUU262184 UEQ262183:UEQ262184 UOM262183:UOM262184 UYI262183:UYI262184 VIE262183:VIE262184 VSA262183:VSA262184 WBW262183:WBW262184 WLS262183:WLS262184 WVO262183:WVO262184 G327719:G327720 JC327719:JC327720 SY327719:SY327720 ACU327719:ACU327720 AMQ327719:AMQ327720 AWM327719:AWM327720 BGI327719:BGI327720 BQE327719:BQE327720 CAA327719:CAA327720 CJW327719:CJW327720 CTS327719:CTS327720 DDO327719:DDO327720 DNK327719:DNK327720 DXG327719:DXG327720 EHC327719:EHC327720 EQY327719:EQY327720 FAU327719:FAU327720 FKQ327719:FKQ327720 FUM327719:FUM327720 GEI327719:GEI327720 GOE327719:GOE327720 GYA327719:GYA327720 HHW327719:HHW327720 HRS327719:HRS327720 IBO327719:IBO327720 ILK327719:ILK327720 IVG327719:IVG327720 JFC327719:JFC327720 JOY327719:JOY327720 JYU327719:JYU327720 KIQ327719:KIQ327720 KSM327719:KSM327720 LCI327719:LCI327720 LME327719:LME327720 LWA327719:LWA327720 MFW327719:MFW327720 MPS327719:MPS327720 MZO327719:MZO327720 NJK327719:NJK327720 NTG327719:NTG327720 ODC327719:ODC327720 OMY327719:OMY327720 OWU327719:OWU327720 PGQ327719:PGQ327720 PQM327719:PQM327720 QAI327719:QAI327720 QKE327719:QKE327720 QUA327719:QUA327720 RDW327719:RDW327720 RNS327719:RNS327720 RXO327719:RXO327720 SHK327719:SHK327720 SRG327719:SRG327720 TBC327719:TBC327720 TKY327719:TKY327720 TUU327719:TUU327720 UEQ327719:UEQ327720 UOM327719:UOM327720 UYI327719:UYI327720 VIE327719:VIE327720 VSA327719:VSA327720 WBW327719:WBW327720 WLS327719:WLS327720 WVO327719:WVO327720 G393255:G393256 JC393255:JC393256 SY393255:SY393256 ACU393255:ACU393256 AMQ393255:AMQ393256 AWM393255:AWM393256 BGI393255:BGI393256 BQE393255:BQE393256 CAA393255:CAA393256 CJW393255:CJW393256 CTS393255:CTS393256 DDO393255:DDO393256 DNK393255:DNK393256 DXG393255:DXG393256 EHC393255:EHC393256 EQY393255:EQY393256 FAU393255:FAU393256 FKQ393255:FKQ393256 FUM393255:FUM393256 GEI393255:GEI393256 GOE393255:GOE393256 GYA393255:GYA393256 HHW393255:HHW393256 HRS393255:HRS393256 IBO393255:IBO393256 ILK393255:ILK393256 IVG393255:IVG393256 JFC393255:JFC393256 JOY393255:JOY393256 JYU393255:JYU393256 KIQ393255:KIQ393256 KSM393255:KSM393256 LCI393255:LCI393256 LME393255:LME393256 LWA393255:LWA393256 MFW393255:MFW393256 MPS393255:MPS393256 MZO393255:MZO393256 NJK393255:NJK393256 NTG393255:NTG393256 ODC393255:ODC393256 OMY393255:OMY393256 OWU393255:OWU393256 PGQ393255:PGQ393256 PQM393255:PQM393256 QAI393255:QAI393256 QKE393255:QKE393256 QUA393255:QUA393256 RDW393255:RDW393256 RNS393255:RNS393256 RXO393255:RXO393256 SHK393255:SHK393256 SRG393255:SRG393256 TBC393255:TBC393256 TKY393255:TKY393256 TUU393255:TUU393256 UEQ393255:UEQ393256 UOM393255:UOM393256 UYI393255:UYI393256 VIE393255:VIE393256 VSA393255:VSA393256 WBW393255:WBW393256 WLS393255:WLS393256 WVO393255:WVO393256 G458791:G458792 JC458791:JC458792 SY458791:SY458792 ACU458791:ACU458792 AMQ458791:AMQ458792 AWM458791:AWM458792 BGI458791:BGI458792 BQE458791:BQE458792 CAA458791:CAA458792 CJW458791:CJW458792 CTS458791:CTS458792 DDO458791:DDO458792 DNK458791:DNK458792 DXG458791:DXG458792 EHC458791:EHC458792 EQY458791:EQY458792 FAU458791:FAU458792 FKQ458791:FKQ458792 FUM458791:FUM458792 GEI458791:GEI458792 GOE458791:GOE458792 GYA458791:GYA458792 HHW458791:HHW458792 HRS458791:HRS458792 IBO458791:IBO458792 ILK458791:ILK458792 IVG458791:IVG458792 JFC458791:JFC458792 JOY458791:JOY458792 JYU458791:JYU458792 KIQ458791:KIQ458792 KSM458791:KSM458792 LCI458791:LCI458792 LME458791:LME458792 LWA458791:LWA458792 MFW458791:MFW458792 MPS458791:MPS458792 MZO458791:MZO458792 NJK458791:NJK458792 NTG458791:NTG458792 ODC458791:ODC458792 OMY458791:OMY458792 OWU458791:OWU458792 PGQ458791:PGQ458792 PQM458791:PQM458792 QAI458791:QAI458792 QKE458791:QKE458792 QUA458791:QUA458792 RDW458791:RDW458792 RNS458791:RNS458792 RXO458791:RXO458792 SHK458791:SHK458792 SRG458791:SRG458792 TBC458791:TBC458792 TKY458791:TKY458792 TUU458791:TUU458792 UEQ458791:UEQ458792 UOM458791:UOM458792 UYI458791:UYI458792 VIE458791:VIE458792 VSA458791:VSA458792 WBW458791:WBW458792 WLS458791:WLS458792 WVO458791:WVO458792 G524327:G524328 JC524327:JC524328 SY524327:SY524328 ACU524327:ACU524328 AMQ524327:AMQ524328 AWM524327:AWM524328 BGI524327:BGI524328 BQE524327:BQE524328 CAA524327:CAA524328 CJW524327:CJW524328 CTS524327:CTS524328 DDO524327:DDO524328 DNK524327:DNK524328 DXG524327:DXG524328 EHC524327:EHC524328 EQY524327:EQY524328 FAU524327:FAU524328 FKQ524327:FKQ524328 FUM524327:FUM524328 GEI524327:GEI524328 GOE524327:GOE524328 GYA524327:GYA524328 HHW524327:HHW524328 HRS524327:HRS524328 IBO524327:IBO524328 ILK524327:ILK524328 IVG524327:IVG524328 JFC524327:JFC524328 JOY524327:JOY524328 JYU524327:JYU524328 KIQ524327:KIQ524328 KSM524327:KSM524328 LCI524327:LCI524328 LME524327:LME524328 LWA524327:LWA524328 MFW524327:MFW524328 MPS524327:MPS524328 MZO524327:MZO524328 NJK524327:NJK524328 NTG524327:NTG524328 ODC524327:ODC524328 OMY524327:OMY524328 OWU524327:OWU524328 PGQ524327:PGQ524328 PQM524327:PQM524328 QAI524327:QAI524328 QKE524327:QKE524328 QUA524327:QUA524328 RDW524327:RDW524328 RNS524327:RNS524328 RXO524327:RXO524328 SHK524327:SHK524328 SRG524327:SRG524328 TBC524327:TBC524328 TKY524327:TKY524328 TUU524327:TUU524328 UEQ524327:UEQ524328 UOM524327:UOM524328 UYI524327:UYI524328 VIE524327:VIE524328 VSA524327:VSA524328 WBW524327:WBW524328 WLS524327:WLS524328 WVO524327:WVO524328 G589863:G589864 JC589863:JC589864 SY589863:SY589864 ACU589863:ACU589864 AMQ589863:AMQ589864 AWM589863:AWM589864 BGI589863:BGI589864 BQE589863:BQE589864 CAA589863:CAA589864 CJW589863:CJW589864 CTS589863:CTS589864 DDO589863:DDO589864 DNK589863:DNK589864 DXG589863:DXG589864 EHC589863:EHC589864 EQY589863:EQY589864 FAU589863:FAU589864 FKQ589863:FKQ589864 FUM589863:FUM589864 GEI589863:GEI589864 GOE589863:GOE589864 GYA589863:GYA589864 HHW589863:HHW589864 HRS589863:HRS589864 IBO589863:IBO589864 ILK589863:ILK589864 IVG589863:IVG589864 JFC589863:JFC589864 JOY589863:JOY589864 JYU589863:JYU589864 KIQ589863:KIQ589864 KSM589863:KSM589864 LCI589863:LCI589864 LME589863:LME589864 LWA589863:LWA589864 MFW589863:MFW589864 MPS589863:MPS589864 MZO589863:MZO589864 NJK589863:NJK589864 NTG589863:NTG589864 ODC589863:ODC589864 OMY589863:OMY589864 OWU589863:OWU589864 PGQ589863:PGQ589864 PQM589863:PQM589864 QAI589863:QAI589864 QKE589863:QKE589864 QUA589863:QUA589864 RDW589863:RDW589864 RNS589863:RNS589864 RXO589863:RXO589864 SHK589863:SHK589864 SRG589863:SRG589864 TBC589863:TBC589864 TKY589863:TKY589864 TUU589863:TUU589864 UEQ589863:UEQ589864 UOM589863:UOM589864 UYI589863:UYI589864 VIE589863:VIE589864 VSA589863:VSA589864 WBW589863:WBW589864 WLS589863:WLS589864 WVO589863:WVO589864 G655399:G655400 JC655399:JC655400 SY655399:SY655400 ACU655399:ACU655400 AMQ655399:AMQ655400 AWM655399:AWM655400 BGI655399:BGI655400 BQE655399:BQE655400 CAA655399:CAA655400 CJW655399:CJW655400 CTS655399:CTS655400 DDO655399:DDO655400 DNK655399:DNK655400 DXG655399:DXG655400 EHC655399:EHC655400 EQY655399:EQY655400 FAU655399:FAU655400 FKQ655399:FKQ655400 FUM655399:FUM655400 GEI655399:GEI655400 GOE655399:GOE655400 GYA655399:GYA655400 HHW655399:HHW655400 HRS655399:HRS655400 IBO655399:IBO655400 ILK655399:ILK655400 IVG655399:IVG655400 JFC655399:JFC655400 JOY655399:JOY655400 JYU655399:JYU655400 KIQ655399:KIQ655400 KSM655399:KSM655400 LCI655399:LCI655400 LME655399:LME655400 LWA655399:LWA655400 MFW655399:MFW655400 MPS655399:MPS655400 MZO655399:MZO655400 NJK655399:NJK655400 NTG655399:NTG655400 ODC655399:ODC655400 OMY655399:OMY655400 OWU655399:OWU655400 PGQ655399:PGQ655400 PQM655399:PQM655400 QAI655399:QAI655400 QKE655399:QKE655400 QUA655399:QUA655400 RDW655399:RDW655400 RNS655399:RNS655400 RXO655399:RXO655400 SHK655399:SHK655400 SRG655399:SRG655400 TBC655399:TBC655400 TKY655399:TKY655400 TUU655399:TUU655400 UEQ655399:UEQ655400 UOM655399:UOM655400 UYI655399:UYI655400 VIE655399:VIE655400 VSA655399:VSA655400 WBW655399:WBW655400 WLS655399:WLS655400 WVO655399:WVO655400 G720935:G720936 JC720935:JC720936 SY720935:SY720936 ACU720935:ACU720936 AMQ720935:AMQ720936 AWM720935:AWM720936 BGI720935:BGI720936 BQE720935:BQE720936 CAA720935:CAA720936 CJW720935:CJW720936 CTS720935:CTS720936 DDO720935:DDO720936 DNK720935:DNK720936 DXG720935:DXG720936 EHC720935:EHC720936 EQY720935:EQY720936 FAU720935:FAU720936 FKQ720935:FKQ720936 FUM720935:FUM720936 GEI720935:GEI720936 GOE720935:GOE720936 GYA720935:GYA720936 HHW720935:HHW720936 HRS720935:HRS720936 IBO720935:IBO720936 ILK720935:ILK720936 IVG720935:IVG720936 JFC720935:JFC720936 JOY720935:JOY720936 JYU720935:JYU720936 KIQ720935:KIQ720936 KSM720935:KSM720936 LCI720935:LCI720936 LME720935:LME720936 LWA720935:LWA720936 MFW720935:MFW720936 MPS720935:MPS720936 MZO720935:MZO720936 NJK720935:NJK720936 NTG720935:NTG720936 ODC720935:ODC720936 OMY720935:OMY720936 OWU720935:OWU720936 PGQ720935:PGQ720936 PQM720935:PQM720936 QAI720935:QAI720936 QKE720935:QKE720936 QUA720935:QUA720936 RDW720935:RDW720936 RNS720935:RNS720936 RXO720935:RXO720936 SHK720935:SHK720936 SRG720935:SRG720936 TBC720935:TBC720936 TKY720935:TKY720936 TUU720935:TUU720936 UEQ720935:UEQ720936 UOM720935:UOM720936 UYI720935:UYI720936 VIE720935:VIE720936 VSA720935:VSA720936 WBW720935:WBW720936 WLS720935:WLS720936 WVO720935:WVO720936 G786471:G786472 JC786471:JC786472 SY786471:SY786472 ACU786471:ACU786472 AMQ786471:AMQ786472 AWM786471:AWM786472 BGI786471:BGI786472 BQE786471:BQE786472 CAA786471:CAA786472 CJW786471:CJW786472 CTS786471:CTS786472 DDO786471:DDO786472 DNK786471:DNK786472 DXG786471:DXG786472 EHC786471:EHC786472 EQY786471:EQY786472 FAU786471:FAU786472 FKQ786471:FKQ786472 FUM786471:FUM786472 GEI786471:GEI786472 GOE786471:GOE786472 GYA786471:GYA786472 HHW786471:HHW786472 HRS786471:HRS786472 IBO786471:IBO786472 ILK786471:ILK786472 IVG786471:IVG786472 JFC786471:JFC786472 JOY786471:JOY786472 JYU786471:JYU786472 KIQ786471:KIQ786472 KSM786471:KSM786472 LCI786471:LCI786472 LME786471:LME786472 LWA786471:LWA786472 MFW786471:MFW786472 MPS786471:MPS786472 MZO786471:MZO786472 NJK786471:NJK786472 NTG786471:NTG786472 ODC786471:ODC786472 OMY786471:OMY786472 OWU786471:OWU786472 PGQ786471:PGQ786472 PQM786471:PQM786472 QAI786471:QAI786472 QKE786471:QKE786472 QUA786471:QUA786472 RDW786471:RDW786472 RNS786471:RNS786472 RXO786471:RXO786472 SHK786471:SHK786472 SRG786471:SRG786472 TBC786471:TBC786472 TKY786471:TKY786472 TUU786471:TUU786472 UEQ786471:UEQ786472 UOM786471:UOM786472 UYI786471:UYI786472 VIE786471:VIE786472 VSA786471:VSA786472 WBW786471:WBW786472 WLS786471:WLS786472 WVO786471:WVO786472 G852007:G852008 JC852007:JC852008 SY852007:SY852008 ACU852007:ACU852008 AMQ852007:AMQ852008 AWM852007:AWM852008 BGI852007:BGI852008 BQE852007:BQE852008 CAA852007:CAA852008 CJW852007:CJW852008 CTS852007:CTS852008 DDO852007:DDO852008 DNK852007:DNK852008 DXG852007:DXG852008 EHC852007:EHC852008 EQY852007:EQY852008 FAU852007:FAU852008 FKQ852007:FKQ852008 FUM852007:FUM852008 GEI852007:GEI852008 GOE852007:GOE852008 GYA852007:GYA852008 HHW852007:HHW852008 HRS852007:HRS852008 IBO852007:IBO852008 ILK852007:ILK852008 IVG852007:IVG852008 JFC852007:JFC852008 JOY852007:JOY852008 JYU852007:JYU852008 KIQ852007:KIQ852008 KSM852007:KSM852008 LCI852007:LCI852008 LME852007:LME852008 LWA852007:LWA852008 MFW852007:MFW852008 MPS852007:MPS852008 MZO852007:MZO852008 NJK852007:NJK852008 NTG852007:NTG852008 ODC852007:ODC852008 OMY852007:OMY852008 OWU852007:OWU852008 PGQ852007:PGQ852008 PQM852007:PQM852008 QAI852007:QAI852008 QKE852007:QKE852008 QUA852007:QUA852008 RDW852007:RDW852008 RNS852007:RNS852008 RXO852007:RXO852008 SHK852007:SHK852008 SRG852007:SRG852008 TBC852007:TBC852008 TKY852007:TKY852008 TUU852007:TUU852008 UEQ852007:UEQ852008 UOM852007:UOM852008 UYI852007:UYI852008 VIE852007:VIE852008 VSA852007:VSA852008 WBW852007:WBW852008 WLS852007:WLS852008 WVO852007:WVO852008 G917543:G917544 JC917543:JC917544 SY917543:SY917544 ACU917543:ACU917544 AMQ917543:AMQ917544 AWM917543:AWM917544 BGI917543:BGI917544 BQE917543:BQE917544 CAA917543:CAA917544 CJW917543:CJW917544 CTS917543:CTS917544 DDO917543:DDO917544 DNK917543:DNK917544 DXG917543:DXG917544 EHC917543:EHC917544 EQY917543:EQY917544 FAU917543:FAU917544 FKQ917543:FKQ917544 FUM917543:FUM917544 GEI917543:GEI917544 GOE917543:GOE917544 GYA917543:GYA917544 HHW917543:HHW917544 HRS917543:HRS917544 IBO917543:IBO917544 ILK917543:ILK917544 IVG917543:IVG917544 JFC917543:JFC917544 JOY917543:JOY917544 JYU917543:JYU917544 KIQ917543:KIQ917544 KSM917543:KSM917544 LCI917543:LCI917544 LME917543:LME917544 LWA917543:LWA917544 MFW917543:MFW917544 MPS917543:MPS917544 MZO917543:MZO917544 NJK917543:NJK917544 NTG917543:NTG917544 ODC917543:ODC917544 OMY917543:OMY917544 OWU917543:OWU917544 PGQ917543:PGQ917544 PQM917543:PQM917544 QAI917543:QAI917544 QKE917543:QKE917544 QUA917543:QUA917544 RDW917543:RDW917544 RNS917543:RNS917544 RXO917543:RXO917544 SHK917543:SHK917544 SRG917543:SRG917544 TBC917543:TBC917544 TKY917543:TKY917544 TUU917543:TUU917544 UEQ917543:UEQ917544 UOM917543:UOM917544 UYI917543:UYI917544 VIE917543:VIE917544 VSA917543:VSA917544 WBW917543:WBW917544 WLS917543:WLS917544 WVO917543:WVO917544 G983079:G983080 JC983079:JC983080 SY983079:SY983080 ACU983079:ACU983080 AMQ983079:AMQ983080 AWM983079:AWM983080 BGI983079:BGI983080 BQE983079:BQE983080 CAA983079:CAA983080 CJW983079:CJW983080 CTS983079:CTS983080 DDO983079:DDO983080 DNK983079:DNK983080 DXG983079:DXG983080 EHC983079:EHC983080 EQY983079:EQY983080 FAU983079:FAU983080 FKQ983079:FKQ983080 FUM983079:FUM983080 GEI983079:GEI983080 GOE983079:GOE983080 GYA983079:GYA983080 HHW983079:HHW983080 HRS983079:HRS983080 IBO983079:IBO983080 ILK983079:ILK983080 IVG983079:IVG983080 JFC983079:JFC983080 JOY983079:JOY983080 JYU983079:JYU983080 KIQ983079:KIQ983080 KSM983079:KSM983080 LCI983079:LCI983080 LME983079:LME983080 LWA983079:LWA983080 MFW983079:MFW983080 MPS983079:MPS983080 MZO983079:MZO983080 NJK983079:NJK983080 NTG983079:NTG983080 ODC983079:ODC983080 OMY983079:OMY983080 OWU983079:OWU983080 PGQ983079:PGQ983080 PQM983079:PQM983080 QAI983079:QAI983080 QKE983079:QKE983080 QUA983079:QUA983080 RDW983079:RDW983080 RNS983079:RNS983080 RXO983079:RXO983080 SHK983079:SHK983080 SRG983079:SRG983080 TBC983079:TBC983080 TKY983079:TKY983080 TUU983079:TUU983080 UEQ983079:UEQ983080 UOM983079:UOM983080 UYI983079:UYI983080 VIE983079:VIE983080 VSA983079:VSA983080 WBW983079:WBW983080 WLS983079:WLS983080 WVO983079:WVO983080" xr:uid="{3F657456-B076-4B80-A6A4-356B0EF92CE3}">
      <formula1>"必修课,专业选修课,公共选修课"</formula1>
    </dataValidation>
    <dataValidation type="list" allowBlank="1" showInputMessage="1" showErrorMessage="1" sqref="F6:F20 JB6:JB20 SX6:SX20 ACT6:ACT20 AMP6:AMP20 AWL6:AWL20 BGH6:BGH20 BQD6:BQD20 BZZ6:BZZ20 CJV6:CJV20 CTR6:CTR20 DDN6:DDN20 DNJ6:DNJ20 DXF6:DXF20 EHB6:EHB20 EQX6:EQX20 FAT6:FAT20 FKP6:FKP20 FUL6:FUL20 GEH6:GEH20 GOD6:GOD20 GXZ6:GXZ20 HHV6:HHV20 HRR6:HRR20 IBN6:IBN20 ILJ6:ILJ20 IVF6:IVF20 JFB6:JFB20 JOX6:JOX20 JYT6:JYT20 KIP6:KIP20 KSL6:KSL20 LCH6:LCH20 LMD6:LMD20 LVZ6:LVZ20 MFV6:MFV20 MPR6:MPR20 MZN6:MZN20 NJJ6:NJJ20 NTF6:NTF20 ODB6:ODB20 OMX6:OMX20 OWT6:OWT20 PGP6:PGP20 PQL6:PQL20 QAH6:QAH20 QKD6:QKD20 QTZ6:QTZ20 RDV6:RDV20 RNR6:RNR20 RXN6:RXN20 SHJ6:SHJ20 SRF6:SRF20 TBB6:TBB20 TKX6:TKX20 TUT6:TUT20 UEP6:UEP20 UOL6:UOL20 UYH6:UYH20 VID6:VID20 VRZ6:VRZ20 WBV6:WBV20 WLR6:WLR20 WVN6:WVN20 F65542:F65556 JB65542:JB65556 SX65542:SX65556 ACT65542:ACT65556 AMP65542:AMP65556 AWL65542:AWL65556 BGH65542:BGH65556 BQD65542:BQD65556 BZZ65542:BZZ65556 CJV65542:CJV65556 CTR65542:CTR65556 DDN65542:DDN65556 DNJ65542:DNJ65556 DXF65542:DXF65556 EHB65542:EHB65556 EQX65542:EQX65556 FAT65542:FAT65556 FKP65542:FKP65556 FUL65542:FUL65556 GEH65542:GEH65556 GOD65542:GOD65556 GXZ65542:GXZ65556 HHV65542:HHV65556 HRR65542:HRR65556 IBN65542:IBN65556 ILJ65542:ILJ65556 IVF65542:IVF65556 JFB65542:JFB65556 JOX65542:JOX65556 JYT65542:JYT65556 KIP65542:KIP65556 KSL65542:KSL65556 LCH65542:LCH65556 LMD65542:LMD65556 LVZ65542:LVZ65556 MFV65542:MFV65556 MPR65542:MPR65556 MZN65542:MZN65556 NJJ65542:NJJ65556 NTF65542:NTF65556 ODB65542:ODB65556 OMX65542:OMX65556 OWT65542:OWT65556 PGP65542:PGP65556 PQL65542:PQL65556 QAH65542:QAH65556 QKD65542:QKD65556 QTZ65542:QTZ65556 RDV65542:RDV65556 RNR65542:RNR65556 RXN65542:RXN65556 SHJ65542:SHJ65556 SRF65542:SRF65556 TBB65542:TBB65556 TKX65542:TKX65556 TUT65542:TUT65556 UEP65542:UEP65556 UOL65542:UOL65556 UYH65542:UYH65556 VID65542:VID65556 VRZ65542:VRZ65556 WBV65542:WBV65556 WLR65542:WLR65556 WVN65542:WVN65556 F131078:F131092 JB131078:JB131092 SX131078:SX131092 ACT131078:ACT131092 AMP131078:AMP131092 AWL131078:AWL131092 BGH131078:BGH131092 BQD131078:BQD131092 BZZ131078:BZZ131092 CJV131078:CJV131092 CTR131078:CTR131092 DDN131078:DDN131092 DNJ131078:DNJ131092 DXF131078:DXF131092 EHB131078:EHB131092 EQX131078:EQX131092 FAT131078:FAT131092 FKP131078:FKP131092 FUL131078:FUL131092 GEH131078:GEH131092 GOD131078:GOD131092 GXZ131078:GXZ131092 HHV131078:HHV131092 HRR131078:HRR131092 IBN131078:IBN131092 ILJ131078:ILJ131092 IVF131078:IVF131092 JFB131078:JFB131092 JOX131078:JOX131092 JYT131078:JYT131092 KIP131078:KIP131092 KSL131078:KSL131092 LCH131078:LCH131092 LMD131078:LMD131092 LVZ131078:LVZ131092 MFV131078:MFV131092 MPR131078:MPR131092 MZN131078:MZN131092 NJJ131078:NJJ131092 NTF131078:NTF131092 ODB131078:ODB131092 OMX131078:OMX131092 OWT131078:OWT131092 PGP131078:PGP131092 PQL131078:PQL131092 QAH131078:QAH131092 QKD131078:QKD131092 QTZ131078:QTZ131092 RDV131078:RDV131092 RNR131078:RNR131092 RXN131078:RXN131092 SHJ131078:SHJ131092 SRF131078:SRF131092 TBB131078:TBB131092 TKX131078:TKX131092 TUT131078:TUT131092 UEP131078:UEP131092 UOL131078:UOL131092 UYH131078:UYH131092 VID131078:VID131092 VRZ131078:VRZ131092 WBV131078:WBV131092 WLR131078:WLR131092 WVN131078:WVN131092 F196614:F196628 JB196614:JB196628 SX196614:SX196628 ACT196614:ACT196628 AMP196614:AMP196628 AWL196614:AWL196628 BGH196614:BGH196628 BQD196614:BQD196628 BZZ196614:BZZ196628 CJV196614:CJV196628 CTR196614:CTR196628 DDN196614:DDN196628 DNJ196614:DNJ196628 DXF196614:DXF196628 EHB196614:EHB196628 EQX196614:EQX196628 FAT196614:FAT196628 FKP196614:FKP196628 FUL196614:FUL196628 GEH196614:GEH196628 GOD196614:GOD196628 GXZ196614:GXZ196628 HHV196614:HHV196628 HRR196614:HRR196628 IBN196614:IBN196628 ILJ196614:ILJ196628 IVF196614:IVF196628 JFB196614:JFB196628 JOX196614:JOX196628 JYT196614:JYT196628 KIP196614:KIP196628 KSL196614:KSL196628 LCH196614:LCH196628 LMD196614:LMD196628 LVZ196614:LVZ196628 MFV196614:MFV196628 MPR196614:MPR196628 MZN196614:MZN196628 NJJ196614:NJJ196628 NTF196614:NTF196628 ODB196614:ODB196628 OMX196614:OMX196628 OWT196614:OWT196628 PGP196614:PGP196628 PQL196614:PQL196628 QAH196614:QAH196628 QKD196614:QKD196628 QTZ196614:QTZ196628 RDV196614:RDV196628 RNR196614:RNR196628 RXN196614:RXN196628 SHJ196614:SHJ196628 SRF196614:SRF196628 TBB196614:TBB196628 TKX196614:TKX196628 TUT196614:TUT196628 UEP196614:UEP196628 UOL196614:UOL196628 UYH196614:UYH196628 VID196614:VID196628 VRZ196614:VRZ196628 WBV196614:WBV196628 WLR196614:WLR196628 WVN196614:WVN196628 F262150:F262164 JB262150:JB262164 SX262150:SX262164 ACT262150:ACT262164 AMP262150:AMP262164 AWL262150:AWL262164 BGH262150:BGH262164 BQD262150:BQD262164 BZZ262150:BZZ262164 CJV262150:CJV262164 CTR262150:CTR262164 DDN262150:DDN262164 DNJ262150:DNJ262164 DXF262150:DXF262164 EHB262150:EHB262164 EQX262150:EQX262164 FAT262150:FAT262164 FKP262150:FKP262164 FUL262150:FUL262164 GEH262150:GEH262164 GOD262150:GOD262164 GXZ262150:GXZ262164 HHV262150:HHV262164 HRR262150:HRR262164 IBN262150:IBN262164 ILJ262150:ILJ262164 IVF262150:IVF262164 JFB262150:JFB262164 JOX262150:JOX262164 JYT262150:JYT262164 KIP262150:KIP262164 KSL262150:KSL262164 LCH262150:LCH262164 LMD262150:LMD262164 LVZ262150:LVZ262164 MFV262150:MFV262164 MPR262150:MPR262164 MZN262150:MZN262164 NJJ262150:NJJ262164 NTF262150:NTF262164 ODB262150:ODB262164 OMX262150:OMX262164 OWT262150:OWT262164 PGP262150:PGP262164 PQL262150:PQL262164 QAH262150:QAH262164 QKD262150:QKD262164 QTZ262150:QTZ262164 RDV262150:RDV262164 RNR262150:RNR262164 RXN262150:RXN262164 SHJ262150:SHJ262164 SRF262150:SRF262164 TBB262150:TBB262164 TKX262150:TKX262164 TUT262150:TUT262164 UEP262150:UEP262164 UOL262150:UOL262164 UYH262150:UYH262164 VID262150:VID262164 VRZ262150:VRZ262164 WBV262150:WBV262164 WLR262150:WLR262164 WVN262150:WVN262164 F327686:F327700 JB327686:JB327700 SX327686:SX327700 ACT327686:ACT327700 AMP327686:AMP327700 AWL327686:AWL327700 BGH327686:BGH327700 BQD327686:BQD327700 BZZ327686:BZZ327700 CJV327686:CJV327700 CTR327686:CTR327700 DDN327686:DDN327700 DNJ327686:DNJ327700 DXF327686:DXF327700 EHB327686:EHB327700 EQX327686:EQX327700 FAT327686:FAT327700 FKP327686:FKP327700 FUL327686:FUL327700 GEH327686:GEH327700 GOD327686:GOD327700 GXZ327686:GXZ327700 HHV327686:HHV327700 HRR327686:HRR327700 IBN327686:IBN327700 ILJ327686:ILJ327700 IVF327686:IVF327700 JFB327686:JFB327700 JOX327686:JOX327700 JYT327686:JYT327700 KIP327686:KIP327700 KSL327686:KSL327700 LCH327686:LCH327700 LMD327686:LMD327700 LVZ327686:LVZ327700 MFV327686:MFV327700 MPR327686:MPR327700 MZN327686:MZN327700 NJJ327686:NJJ327700 NTF327686:NTF327700 ODB327686:ODB327700 OMX327686:OMX327700 OWT327686:OWT327700 PGP327686:PGP327700 PQL327686:PQL327700 QAH327686:QAH327700 QKD327686:QKD327700 QTZ327686:QTZ327700 RDV327686:RDV327700 RNR327686:RNR327700 RXN327686:RXN327700 SHJ327686:SHJ327700 SRF327686:SRF327700 TBB327686:TBB327700 TKX327686:TKX327700 TUT327686:TUT327700 UEP327686:UEP327700 UOL327686:UOL327700 UYH327686:UYH327700 VID327686:VID327700 VRZ327686:VRZ327700 WBV327686:WBV327700 WLR327686:WLR327700 WVN327686:WVN327700 F393222:F393236 JB393222:JB393236 SX393222:SX393236 ACT393222:ACT393236 AMP393222:AMP393236 AWL393222:AWL393236 BGH393222:BGH393236 BQD393222:BQD393236 BZZ393222:BZZ393236 CJV393222:CJV393236 CTR393222:CTR393236 DDN393222:DDN393236 DNJ393222:DNJ393236 DXF393222:DXF393236 EHB393222:EHB393236 EQX393222:EQX393236 FAT393222:FAT393236 FKP393222:FKP393236 FUL393222:FUL393236 GEH393222:GEH393236 GOD393222:GOD393236 GXZ393222:GXZ393236 HHV393222:HHV393236 HRR393222:HRR393236 IBN393222:IBN393236 ILJ393222:ILJ393236 IVF393222:IVF393236 JFB393222:JFB393236 JOX393222:JOX393236 JYT393222:JYT393236 KIP393222:KIP393236 KSL393222:KSL393236 LCH393222:LCH393236 LMD393222:LMD393236 LVZ393222:LVZ393236 MFV393222:MFV393236 MPR393222:MPR393236 MZN393222:MZN393236 NJJ393222:NJJ393236 NTF393222:NTF393236 ODB393222:ODB393236 OMX393222:OMX393236 OWT393222:OWT393236 PGP393222:PGP393236 PQL393222:PQL393236 QAH393222:QAH393236 QKD393222:QKD393236 QTZ393222:QTZ393236 RDV393222:RDV393236 RNR393222:RNR393236 RXN393222:RXN393236 SHJ393222:SHJ393236 SRF393222:SRF393236 TBB393222:TBB393236 TKX393222:TKX393236 TUT393222:TUT393236 UEP393222:UEP393236 UOL393222:UOL393236 UYH393222:UYH393236 VID393222:VID393236 VRZ393222:VRZ393236 WBV393222:WBV393236 WLR393222:WLR393236 WVN393222:WVN393236 F458758:F458772 JB458758:JB458772 SX458758:SX458772 ACT458758:ACT458772 AMP458758:AMP458772 AWL458758:AWL458772 BGH458758:BGH458772 BQD458758:BQD458772 BZZ458758:BZZ458772 CJV458758:CJV458772 CTR458758:CTR458772 DDN458758:DDN458772 DNJ458758:DNJ458772 DXF458758:DXF458772 EHB458758:EHB458772 EQX458758:EQX458772 FAT458758:FAT458772 FKP458758:FKP458772 FUL458758:FUL458772 GEH458758:GEH458772 GOD458758:GOD458772 GXZ458758:GXZ458772 HHV458758:HHV458772 HRR458758:HRR458772 IBN458758:IBN458772 ILJ458758:ILJ458772 IVF458758:IVF458772 JFB458758:JFB458772 JOX458758:JOX458772 JYT458758:JYT458772 KIP458758:KIP458772 KSL458758:KSL458772 LCH458758:LCH458772 LMD458758:LMD458772 LVZ458758:LVZ458772 MFV458758:MFV458772 MPR458758:MPR458772 MZN458758:MZN458772 NJJ458758:NJJ458772 NTF458758:NTF458772 ODB458758:ODB458772 OMX458758:OMX458772 OWT458758:OWT458772 PGP458758:PGP458772 PQL458758:PQL458772 QAH458758:QAH458772 QKD458758:QKD458772 QTZ458758:QTZ458772 RDV458758:RDV458772 RNR458758:RNR458772 RXN458758:RXN458772 SHJ458758:SHJ458772 SRF458758:SRF458772 TBB458758:TBB458772 TKX458758:TKX458772 TUT458758:TUT458772 UEP458758:UEP458772 UOL458758:UOL458772 UYH458758:UYH458772 VID458758:VID458772 VRZ458758:VRZ458772 WBV458758:WBV458772 WLR458758:WLR458772 WVN458758:WVN458772 F524294:F524308 JB524294:JB524308 SX524294:SX524308 ACT524294:ACT524308 AMP524294:AMP524308 AWL524294:AWL524308 BGH524294:BGH524308 BQD524294:BQD524308 BZZ524294:BZZ524308 CJV524294:CJV524308 CTR524294:CTR524308 DDN524294:DDN524308 DNJ524294:DNJ524308 DXF524294:DXF524308 EHB524294:EHB524308 EQX524294:EQX524308 FAT524294:FAT524308 FKP524294:FKP524308 FUL524294:FUL524308 GEH524294:GEH524308 GOD524294:GOD524308 GXZ524294:GXZ524308 HHV524294:HHV524308 HRR524294:HRR524308 IBN524294:IBN524308 ILJ524294:ILJ524308 IVF524294:IVF524308 JFB524294:JFB524308 JOX524294:JOX524308 JYT524294:JYT524308 KIP524294:KIP524308 KSL524294:KSL524308 LCH524294:LCH524308 LMD524294:LMD524308 LVZ524294:LVZ524308 MFV524294:MFV524308 MPR524294:MPR524308 MZN524294:MZN524308 NJJ524294:NJJ524308 NTF524294:NTF524308 ODB524294:ODB524308 OMX524294:OMX524308 OWT524294:OWT524308 PGP524294:PGP524308 PQL524294:PQL524308 QAH524294:QAH524308 QKD524294:QKD524308 QTZ524294:QTZ524308 RDV524294:RDV524308 RNR524294:RNR524308 RXN524294:RXN524308 SHJ524294:SHJ524308 SRF524294:SRF524308 TBB524294:TBB524308 TKX524294:TKX524308 TUT524294:TUT524308 UEP524294:UEP524308 UOL524294:UOL524308 UYH524294:UYH524308 VID524294:VID524308 VRZ524294:VRZ524308 WBV524294:WBV524308 WLR524294:WLR524308 WVN524294:WVN524308 F589830:F589844 JB589830:JB589844 SX589830:SX589844 ACT589830:ACT589844 AMP589830:AMP589844 AWL589830:AWL589844 BGH589830:BGH589844 BQD589830:BQD589844 BZZ589830:BZZ589844 CJV589830:CJV589844 CTR589830:CTR589844 DDN589830:DDN589844 DNJ589830:DNJ589844 DXF589830:DXF589844 EHB589830:EHB589844 EQX589830:EQX589844 FAT589830:FAT589844 FKP589830:FKP589844 FUL589830:FUL589844 GEH589830:GEH589844 GOD589830:GOD589844 GXZ589830:GXZ589844 HHV589830:HHV589844 HRR589830:HRR589844 IBN589830:IBN589844 ILJ589830:ILJ589844 IVF589830:IVF589844 JFB589830:JFB589844 JOX589830:JOX589844 JYT589830:JYT589844 KIP589830:KIP589844 KSL589830:KSL589844 LCH589830:LCH589844 LMD589830:LMD589844 LVZ589830:LVZ589844 MFV589830:MFV589844 MPR589830:MPR589844 MZN589830:MZN589844 NJJ589830:NJJ589844 NTF589830:NTF589844 ODB589830:ODB589844 OMX589830:OMX589844 OWT589830:OWT589844 PGP589830:PGP589844 PQL589830:PQL589844 QAH589830:QAH589844 QKD589830:QKD589844 QTZ589830:QTZ589844 RDV589830:RDV589844 RNR589830:RNR589844 RXN589830:RXN589844 SHJ589830:SHJ589844 SRF589830:SRF589844 TBB589830:TBB589844 TKX589830:TKX589844 TUT589830:TUT589844 UEP589830:UEP589844 UOL589830:UOL589844 UYH589830:UYH589844 VID589830:VID589844 VRZ589830:VRZ589844 WBV589830:WBV589844 WLR589830:WLR589844 WVN589830:WVN589844 F655366:F655380 JB655366:JB655380 SX655366:SX655380 ACT655366:ACT655380 AMP655366:AMP655380 AWL655366:AWL655380 BGH655366:BGH655380 BQD655366:BQD655380 BZZ655366:BZZ655380 CJV655366:CJV655380 CTR655366:CTR655380 DDN655366:DDN655380 DNJ655366:DNJ655380 DXF655366:DXF655380 EHB655366:EHB655380 EQX655366:EQX655380 FAT655366:FAT655380 FKP655366:FKP655380 FUL655366:FUL655380 GEH655366:GEH655380 GOD655366:GOD655380 GXZ655366:GXZ655380 HHV655366:HHV655380 HRR655366:HRR655380 IBN655366:IBN655380 ILJ655366:ILJ655380 IVF655366:IVF655380 JFB655366:JFB655380 JOX655366:JOX655380 JYT655366:JYT655380 KIP655366:KIP655380 KSL655366:KSL655380 LCH655366:LCH655380 LMD655366:LMD655380 LVZ655366:LVZ655380 MFV655366:MFV655380 MPR655366:MPR655380 MZN655366:MZN655380 NJJ655366:NJJ655380 NTF655366:NTF655380 ODB655366:ODB655380 OMX655366:OMX655380 OWT655366:OWT655380 PGP655366:PGP655380 PQL655366:PQL655380 QAH655366:QAH655380 QKD655366:QKD655380 QTZ655366:QTZ655380 RDV655366:RDV655380 RNR655366:RNR655380 RXN655366:RXN655380 SHJ655366:SHJ655380 SRF655366:SRF655380 TBB655366:TBB655380 TKX655366:TKX655380 TUT655366:TUT655380 UEP655366:UEP655380 UOL655366:UOL655380 UYH655366:UYH655380 VID655366:VID655380 VRZ655366:VRZ655380 WBV655366:WBV655380 WLR655366:WLR655380 WVN655366:WVN655380 F720902:F720916 JB720902:JB720916 SX720902:SX720916 ACT720902:ACT720916 AMP720902:AMP720916 AWL720902:AWL720916 BGH720902:BGH720916 BQD720902:BQD720916 BZZ720902:BZZ720916 CJV720902:CJV720916 CTR720902:CTR720916 DDN720902:DDN720916 DNJ720902:DNJ720916 DXF720902:DXF720916 EHB720902:EHB720916 EQX720902:EQX720916 FAT720902:FAT720916 FKP720902:FKP720916 FUL720902:FUL720916 GEH720902:GEH720916 GOD720902:GOD720916 GXZ720902:GXZ720916 HHV720902:HHV720916 HRR720902:HRR720916 IBN720902:IBN720916 ILJ720902:ILJ720916 IVF720902:IVF720916 JFB720902:JFB720916 JOX720902:JOX720916 JYT720902:JYT720916 KIP720902:KIP720916 KSL720902:KSL720916 LCH720902:LCH720916 LMD720902:LMD720916 LVZ720902:LVZ720916 MFV720902:MFV720916 MPR720902:MPR720916 MZN720902:MZN720916 NJJ720902:NJJ720916 NTF720902:NTF720916 ODB720902:ODB720916 OMX720902:OMX720916 OWT720902:OWT720916 PGP720902:PGP720916 PQL720902:PQL720916 QAH720902:QAH720916 QKD720902:QKD720916 QTZ720902:QTZ720916 RDV720902:RDV720916 RNR720902:RNR720916 RXN720902:RXN720916 SHJ720902:SHJ720916 SRF720902:SRF720916 TBB720902:TBB720916 TKX720902:TKX720916 TUT720902:TUT720916 UEP720902:UEP720916 UOL720902:UOL720916 UYH720902:UYH720916 VID720902:VID720916 VRZ720902:VRZ720916 WBV720902:WBV720916 WLR720902:WLR720916 WVN720902:WVN720916 F786438:F786452 JB786438:JB786452 SX786438:SX786452 ACT786438:ACT786452 AMP786438:AMP786452 AWL786438:AWL786452 BGH786438:BGH786452 BQD786438:BQD786452 BZZ786438:BZZ786452 CJV786438:CJV786452 CTR786438:CTR786452 DDN786438:DDN786452 DNJ786438:DNJ786452 DXF786438:DXF786452 EHB786438:EHB786452 EQX786438:EQX786452 FAT786438:FAT786452 FKP786438:FKP786452 FUL786438:FUL786452 GEH786438:GEH786452 GOD786438:GOD786452 GXZ786438:GXZ786452 HHV786438:HHV786452 HRR786438:HRR786452 IBN786438:IBN786452 ILJ786438:ILJ786452 IVF786438:IVF786452 JFB786438:JFB786452 JOX786438:JOX786452 JYT786438:JYT786452 KIP786438:KIP786452 KSL786438:KSL786452 LCH786438:LCH786452 LMD786438:LMD786452 LVZ786438:LVZ786452 MFV786438:MFV786452 MPR786438:MPR786452 MZN786438:MZN786452 NJJ786438:NJJ786452 NTF786438:NTF786452 ODB786438:ODB786452 OMX786438:OMX786452 OWT786438:OWT786452 PGP786438:PGP786452 PQL786438:PQL786452 QAH786438:QAH786452 QKD786438:QKD786452 QTZ786438:QTZ786452 RDV786438:RDV786452 RNR786438:RNR786452 RXN786438:RXN786452 SHJ786438:SHJ786452 SRF786438:SRF786452 TBB786438:TBB786452 TKX786438:TKX786452 TUT786438:TUT786452 UEP786438:UEP786452 UOL786438:UOL786452 UYH786438:UYH786452 VID786438:VID786452 VRZ786438:VRZ786452 WBV786438:WBV786452 WLR786438:WLR786452 WVN786438:WVN786452 F851974:F851988 JB851974:JB851988 SX851974:SX851988 ACT851974:ACT851988 AMP851974:AMP851988 AWL851974:AWL851988 BGH851974:BGH851988 BQD851974:BQD851988 BZZ851974:BZZ851988 CJV851974:CJV851988 CTR851974:CTR851988 DDN851974:DDN851988 DNJ851974:DNJ851988 DXF851974:DXF851988 EHB851974:EHB851988 EQX851974:EQX851988 FAT851974:FAT851988 FKP851974:FKP851988 FUL851974:FUL851988 GEH851974:GEH851988 GOD851974:GOD851988 GXZ851974:GXZ851988 HHV851974:HHV851988 HRR851974:HRR851988 IBN851974:IBN851988 ILJ851974:ILJ851988 IVF851974:IVF851988 JFB851974:JFB851988 JOX851974:JOX851988 JYT851974:JYT851988 KIP851974:KIP851988 KSL851974:KSL851988 LCH851974:LCH851988 LMD851974:LMD851988 LVZ851974:LVZ851988 MFV851974:MFV851988 MPR851974:MPR851988 MZN851974:MZN851988 NJJ851974:NJJ851988 NTF851974:NTF851988 ODB851974:ODB851988 OMX851974:OMX851988 OWT851974:OWT851988 PGP851974:PGP851988 PQL851974:PQL851988 QAH851974:QAH851988 QKD851974:QKD851988 QTZ851974:QTZ851988 RDV851974:RDV851988 RNR851974:RNR851988 RXN851974:RXN851988 SHJ851974:SHJ851988 SRF851974:SRF851988 TBB851974:TBB851988 TKX851974:TKX851988 TUT851974:TUT851988 UEP851974:UEP851988 UOL851974:UOL851988 UYH851974:UYH851988 VID851974:VID851988 VRZ851974:VRZ851988 WBV851974:WBV851988 WLR851974:WLR851988 WVN851974:WVN851988 F917510:F917524 JB917510:JB917524 SX917510:SX917524 ACT917510:ACT917524 AMP917510:AMP917524 AWL917510:AWL917524 BGH917510:BGH917524 BQD917510:BQD917524 BZZ917510:BZZ917524 CJV917510:CJV917524 CTR917510:CTR917524 DDN917510:DDN917524 DNJ917510:DNJ917524 DXF917510:DXF917524 EHB917510:EHB917524 EQX917510:EQX917524 FAT917510:FAT917524 FKP917510:FKP917524 FUL917510:FUL917524 GEH917510:GEH917524 GOD917510:GOD917524 GXZ917510:GXZ917524 HHV917510:HHV917524 HRR917510:HRR917524 IBN917510:IBN917524 ILJ917510:ILJ917524 IVF917510:IVF917524 JFB917510:JFB917524 JOX917510:JOX917524 JYT917510:JYT917524 KIP917510:KIP917524 KSL917510:KSL917524 LCH917510:LCH917524 LMD917510:LMD917524 LVZ917510:LVZ917524 MFV917510:MFV917524 MPR917510:MPR917524 MZN917510:MZN917524 NJJ917510:NJJ917524 NTF917510:NTF917524 ODB917510:ODB917524 OMX917510:OMX917524 OWT917510:OWT917524 PGP917510:PGP917524 PQL917510:PQL917524 QAH917510:QAH917524 QKD917510:QKD917524 QTZ917510:QTZ917524 RDV917510:RDV917524 RNR917510:RNR917524 RXN917510:RXN917524 SHJ917510:SHJ917524 SRF917510:SRF917524 TBB917510:TBB917524 TKX917510:TKX917524 TUT917510:TUT917524 UEP917510:UEP917524 UOL917510:UOL917524 UYH917510:UYH917524 VID917510:VID917524 VRZ917510:VRZ917524 WBV917510:WBV917524 WLR917510:WLR917524 WVN917510:WVN917524 F983046:F983060 JB983046:JB983060 SX983046:SX983060 ACT983046:ACT983060 AMP983046:AMP983060 AWL983046:AWL983060 BGH983046:BGH983060 BQD983046:BQD983060 BZZ983046:BZZ983060 CJV983046:CJV983060 CTR983046:CTR983060 DDN983046:DDN983060 DNJ983046:DNJ983060 DXF983046:DXF983060 EHB983046:EHB983060 EQX983046:EQX983060 FAT983046:FAT983060 FKP983046:FKP983060 FUL983046:FUL983060 GEH983046:GEH983060 GOD983046:GOD983060 GXZ983046:GXZ983060 HHV983046:HHV983060 HRR983046:HRR983060 IBN983046:IBN983060 ILJ983046:ILJ983060 IVF983046:IVF983060 JFB983046:JFB983060 JOX983046:JOX983060 JYT983046:JYT983060 KIP983046:KIP983060 KSL983046:KSL983060 LCH983046:LCH983060 LMD983046:LMD983060 LVZ983046:LVZ983060 MFV983046:MFV983060 MPR983046:MPR983060 MZN983046:MZN983060 NJJ983046:NJJ983060 NTF983046:NTF983060 ODB983046:ODB983060 OMX983046:OMX983060 OWT983046:OWT983060 PGP983046:PGP983060 PQL983046:PQL983060 QAH983046:QAH983060 QKD983046:QKD983060 QTZ983046:QTZ983060 RDV983046:RDV983060 RNR983046:RNR983060 RXN983046:RXN983060 SHJ983046:SHJ983060 SRF983046:SRF983060 TBB983046:TBB983060 TKX983046:TKX983060 TUT983046:TUT983060 UEP983046:UEP983060 UOL983046:UOL983060 UYH983046:UYH983060 VID983046:VID983060 VRZ983046:VRZ983060 WBV983046:WBV983060 WLR983046:WLR983060 WVN983046:WVN983060 F22:F27 JB22:JB27 SX22:SX27 ACT22:ACT27 AMP22:AMP27 AWL22:AWL27 BGH22:BGH27 BQD22:BQD27 BZZ22:BZZ27 CJV22:CJV27 CTR22:CTR27 DDN22:DDN27 DNJ22:DNJ27 DXF22:DXF27 EHB22:EHB27 EQX22:EQX27 FAT22:FAT27 FKP22:FKP27 FUL22:FUL27 GEH22:GEH27 GOD22:GOD27 GXZ22:GXZ27 HHV22:HHV27 HRR22:HRR27 IBN22:IBN27 ILJ22:ILJ27 IVF22:IVF27 JFB22:JFB27 JOX22:JOX27 JYT22:JYT27 KIP22:KIP27 KSL22:KSL27 LCH22:LCH27 LMD22:LMD27 LVZ22:LVZ27 MFV22:MFV27 MPR22:MPR27 MZN22:MZN27 NJJ22:NJJ27 NTF22:NTF27 ODB22:ODB27 OMX22:OMX27 OWT22:OWT27 PGP22:PGP27 PQL22:PQL27 QAH22:QAH27 QKD22:QKD27 QTZ22:QTZ27 RDV22:RDV27 RNR22:RNR27 RXN22:RXN27 SHJ22:SHJ27 SRF22:SRF27 TBB22:TBB27 TKX22:TKX27 TUT22:TUT27 UEP22:UEP27 UOL22:UOL27 UYH22:UYH27 VID22:VID27 VRZ22:VRZ27 WBV22:WBV27 WLR22:WLR27 WVN22:WVN27 F65558:F65563 JB65558:JB65563 SX65558:SX65563 ACT65558:ACT65563 AMP65558:AMP65563 AWL65558:AWL65563 BGH65558:BGH65563 BQD65558:BQD65563 BZZ65558:BZZ65563 CJV65558:CJV65563 CTR65558:CTR65563 DDN65558:DDN65563 DNJ65558:DNJ65563 DXF65558:DXF65563 EHB65558:EHB65563 EQX65558:EQX65563 FAT65558:FAT65563 FKP65558:FKP65563 FUL65558:FUL65563 GEH65558:GEH65563 GOD65558:GOD65563 GXZ65558:GXZ65563 HHV65558:HHV65563 HRR65558:HRR65563 IBN65558:IBN65563 ILJ65558:ILJ65563 IVF65558:IVF65563 JFB65558:JFB65563 JOX65558:JOX65563 JYT65558:JYT65563 KIP65558:KIP65563 KSL65558:KSL65563 LCH65558:LCH65563 LMD65558:LMD65563 LVZ65558:LVZ65563 MFV65558:MFV65563 MPR65558:MPR65563 MZN65558:MZN65563 NJJ65558:NJJ65563 NTF65558:NTF65563 ODB65558:ODB65563 OMX65558:OMX65563 OWT65558:OWT65563 PGP65558:PGP65563 PQL65558:PQL65563 QAH65558:QAH65563 QKD65558:QKD65563 QTZ65558:QTZ65563 RDV65558:RDV65563 RNR65558:RNR65563 RXN65558:RXN65563 SHJ65558:SHJ65563 SRF65558:SRF65563 TBB65558:TBB65563 TKX65558:TKX65563 TUT65558:TUT65563 UEP65558:UEP65563 UOL65558:UOL65563 UYH65558:UYH65563 VID65558:VID65563 VRZ65558:VRZ65563 WBV65558:WBV65563 WLR65558:WLR65563 WVN65558:WVN65563 F131094:F131099 JB131094:JB131099 SX131094:SX131099 ACT131094:ACT131099 AMP131094:AMP131099 AWL131094:AWL131099 BGH131094:BGH131099 BQD131094:BQD131099 BZZ131094:BZZ131099 CJV131094:CJV131099 CTR131094:CTR131099 DDN131094:DDN131099 DNJ131094:DNJ131099 DXF131094:DXF131099 EHB131094:EHB131099 EQX131094:EQX131099 FAT131094:FAT131099 FKP131094:FKP131099 FUL131094:FUL131099 GEH131094:GEH131099 GOD131094:GOD131099 GXZ131094:GXZ131099 HHV131094:HHV131099 HRR131094:HRR131099 IBN131094:IBN131099 ILJ131094:ILJ131099 IVF131094:IVF131099 JFB131094:JFB131099 JOX131094:JOX131099 JYT131094:JYT131099 KIP131094:KIP131099 KSL131094:KSL131099 LCH131094:LCH131099 LMD131094:LMD131099 LVZ131094:LVZ131099 MFV131094:MFV131099 MPR131094:MPR131099 MZN131094:MZN131099 NJJ131094:NJJ131099 NTF131094:NTF131099 ODB131094:ODB131099 OMX131094:OMX131099 OWT131094:OWT131099 PGP131094:PGP131099 PQL131094:PQL131099 QAH131094:QAH131099 QKD131094:QKD131099 QTZ131094:QTZ131099 RDV131094:RDV131099 RNR131094:RNR131099 RXN131094:RXN131099 SHJ131094:SHJ131099 SRF131094:SRF131099 TBB131094:TBB131099 TKX131094:TKX131099 TUT131094:TUT131099 UEP131094:UEP131099 UOL131094:UOL131099 UYH131094:UYH131099 VID131094:VID131099 VRZ131094:VRZ131099 WBV131094:WBV131099 WLR131094:WLR131099 WVN131094:WVN131099 F196630:F196635 JB196630:JB196635 SX196630:SX196635 ACT196630:ACT196635 AMP196630:AMP196635 AWL196630:AWL196635 BGH196630:BGH196635 BQD196630:BQD196635 BZZ196630:BZZ196635 CJV196630:CJV196635 CTR196630:CTR196635 DDN196630:DDN196635 DNJ196630:DNJ196635 DXF196630:DXF196635 EHB196630:EHB196635 EQX196630:EQX196635 FAT196630:FAT196635 FKP196630:FKP196635 FUL196630:FUL196635 GEH196630:GEH196635 GOD196630:GOD196635 GXZ196630:GXZ196635 HHV196630:HHV196635 HRR196630:HRR196635 IBN196630:IBN196635 ILJ196630:ILJ196635 IVF196630:IVF196635 JFB196630:JFB196635 JOX196630:JOX196635 JYT196630:JYT196635 KIP196630:KIP196635 KSL196630:KSL196635 LCH196630:LCH196635 LMD196630:LMD196635 LVZ196630:LVZ196635 MFV196630:MFV196635 MPR196630:MPR196635 MZN196630:MZN196635 NJJ196630:NJJ196635 NTF196630:NTF196635 ODB196630:ODB196635 OMX196630:OMX196635 OWT196630:OWT196635 PGP196630:PGP196635 PQL196630:PQL196635 QAH196630:QAH196635 QKD196630:QKD196635 QTZ196630:QTZ196635 RDV196630:RDV196635 RNR196630:RNR196635 RXN196630:RXN196635 SHJ196630:SHJ196635 SRF196630:SRF196635 TBB196630:TBB196635 TKX196630:TKX196635 TUT196630:TUT196635 UEP196630:UEP196635 UOL196630:UOL196635 UYH196630:UYH196635 VID196630:VID196635 VRZ196630:VRZ196635 WBV196630:WBV196635 WLR196630:WLR196635 WVN196630:WVN196635 F262166:F262171 JB262166:JB262171 SX262166:SX262171 ACT262166:ACT262171 AMP262166:AMP262171 AWL262166:AWL262171 BGH262166:BGH262171 BQD262166:BQD262171 BZZ262166:BZZ262171 CJV262166:CJV262171 CTR262166:CTR262171 DDN262166:DDN262171 DNJ262166:DNJ262171 DXF262166:DXF262171 EHB262166:EHB262171 EQX262166:EQX262171 FAT262166:FAT262171 FKP262166:FKP262171 FUL262166:FUL262171 GEH262166:GEH262171 GOD262166:GOD262171 GXZ262166:GXZ262171 HHV262166:HHV262171 HRR262166:HRR262171 IBN262166:IBN262171 ILJ262166:ILJ262171 IVF262166:IVF262171 JFB262166:JFB262171 JOX262166:JOX262171 JYT262166:JYT262171 KIP262166:KIP262171 KSL262166:KSL262171 LCH262166:LCH262171 LMD262166:LMD262171 LVZ262166:LVZ262171 MFV262166:MFV262171 MPR262166:MPR262171 MZN262166:MZN262171 NJJ262166:NJJ262171 NTF262166:NTF262171 ODB262166:ODB262171 OMX262166:OMX262171 OWT262166:OWT262171 PGP262166:PGP262171 PQL262166:PQL262171 QAH262166:QAH262171 QKD262166:QKD262171 QTZ262166:QTZ262171 RDV262166:RDV262171 RNR262166:RNR262171 RXN262166:RXN262171 SHJ262166:SHJ262171 SRF262166:SRF262171 TBB262166:TBB262171 TKX262166:TKX262171 TUT262166:TUT262171 UEP262166:UEP262171 UOL262166:UOL262171 UYH262166:UYH262171 VID262166:VID262171 VRZ262166:VRZ262171 WBV262166:WBV262171 WLR262166:WLR262171 WVN262166:WVN262171 F327702:F327707 JB327702:JB327707 SX327702:SX327707 ACT327702:ACT327707 AMP327702:AMP327707 AWL327702:AWL327707 BGH327702:BGH327707 BQD327702:BQD327707 BZZ327702:BZZ327707 CJV327702:CJV327707 CTR327702:CTR327707 DDN327702:DDN327707 DNJ327702:DNJ327707 DXF327702:DXF327707 EHB327702:EHB327707 EQX327702:EQX327707 FAT327702:FAT327707 FKP327702:FKP327707 FUL327702:FUL327707 GEH327702:GEH327707 GOD327702:GOD327707 GXZ327702:GXZ327707 HHV327702:HHV327707 HRR327702:HRR327707 IBN327702:IBN327707 ILJ327702:ILJ327707 IVF327702:IVF327707 JFB327702:JFB327707 JOX327702:JOX327707 JYT327702:JYT327707 KIP327702:KIP327707 KSL327702:KSL327707 LCH327702:LCH327707 LMD327702:LMD327707 LVZ327702:LVZ327707 MFV327702:MFV327707 MPR327702:MPR327707 MZN327702:MZN327707 NJJ327702:NJJ327707 NTF327702:NTF327707 ODB327702:ODB327707 OMX327702:OMX327707 OWT327702:OWT327707 PGP327702:PGP327707 PQL327702:PQL327707 QAH327702:QAH327707 QKD327702:QKD327707 QTZ327702:QTZ327707 RDV327702:RDV327707 RNR327702:RNR327707 RXN327702:RXN327707 SHJ327702:SHJ327707 SRF327702:SRF327707 TBB327702:TBB327707 TKX327702:TKX327707 TUT327702:TUT327707 UEP327702:UEP327707 UOL327702:UOL327707 UYH327702:UYH327707 VID327702:VID327707 VRZ327702:VRZ327707 WBV327702:WBV327707 WLR327702:WLR327707 WVN327702:WVN327707 F393238:F393243 JB393238:JB393243 SX393238:SX393243 ACT393238:ACT393243 AMP393238:AMP393243 AWL393238:AWL393243 BGH393238:BGH393243 BQD393238:BQD393243 BZZ393238:BZZ393243 CJV393238:CJV393243 CTR393238:CTR393243 DDN393238:DDN393243 DNJ393238:DNJ393243 DXF393238:DXF393243 EHB393238:EHB393243 EQX393238:EQX393243 FAT393238:FAT393243 FKP393238:FKP393243 FUL393238:FUL393243 GEH393238:GEH393243 GOD393238:GOD393243 GXZ393238:GXZ393243 HHV393238:HHV393243 HRR393238:HRR393243 IBN393238:IBN393243 ILJ393238:ILJ393243 IVF393238:IVF393243 JFB393238:JFB393243 JOX393238:JOX393243 JYT393238:JYT393243 KIP393238:KIP393243 KSL393238:KSL393243 LCH393238:LCH393243 LMD393238:LMD393243 LVZ393238:LVZ393243 MFV393238:MFV393243 MPR393238:MPR393243 MZN393238:MZN393243 NJJ393238:NJJ393243 NTF393238:NTF393243 ODB393238:ODB393243 OMX393238:OMX393243 OWT393238:OWT393243 PGP393238:PGP393243 PQL393238:PQL393243 QAH393238:QAH393243 QKD393238:QKD393243 QTZ393238:QTZ393243 RDV393238:RDV393243 RNR393238:RNR393243 RXN393238:RXN393243 SHJ393238:SHJ393243 SRF393238:SRF393243 TBB393238:TBB393243 TKX393238:TKX393243 TUT393238:TUT393243 UEP393238:UEP393243 UOL393238:UOL393243 UYH393238:UYH393243 VID393238:VID393243 VRZ393238:VRZ393243 WBV393238:WBV393243 WLR393238:WLR393243 WVN393238:WVN393243 F458774:F458779 JB458774:JB458779 SX458774:SX458779 ACT458774:ACT458779 AMP458774:AMP458779 AWL458774:AWL458779 BGH458774:BGH458779 BQD458774:BQD458779 BZZ458774:BZZ458779 CJV458774:CJV458779 CTR458774:CTR458779 DDN458774:DDN458779 DNJ458774:DNJ458779 DXF458774:DXF458779 EHB458774:EHB458779 EQX458774:EQX458779 FAT458774:FAT458779 FKP458774:FKP458779 FUL458774:FUL458779 GEH458774:GEH458779 GOD458774:GOD458779 GXZ458774:GXZ458779 HHV458774:HHV458779 HRR458774:HRR458779 IBN458774:IBN458779 ILJ458774:ILJ458779 IVF458774:IVF458779 JFB458774:JFB458779 JOX458774:JOX458779 JYT458774:JYT458779 KIP458774:KIP458779 KSL458774:KSL458779 LCH458774:LCH458779 LMD458774:LMD458779 LVZ458774:LVZ458779 MFV458774:MFV458779 MPR458774:MPR458779 MZN458774:MZN458779 NJJ458774:NJJ458779 NTF458774:NTF458779 ODB458774:ODB458779 OMX458774:OMX458779 OWT458774:OWT458779 PGP458774:PGP458779 PQL458774:PQL458779 QAH458774:QAH458779 QKD458774:QKD458779 QTZ458774:QTZ458779 RDV458774:RDV458779 RNR458774:RNR458779 RXN458774:RXN458779 SHJ458774:SHJ458779 SRF458774:SRF458779 TBB458774:TBB458779 TKX458774:TKX458779 TUT458774:TUT458779 UEP458774:UEP458779 UOL458774:UOL458779 UYH458774:UYH458779 VID458774:VID458779 VRZ458774:VRZ458779 WBV458774:WBV458779 WLR458774:WLR458779 WVN458774:WVN458779 F524310:F524315 JB524310:JB524315 SX524310:SX524315 ACT524310:ACT524315 AMP524310:AMP524315 AWL524310:AWL524315 BGH524310:BGH524315 BQD524310:BQD524315 BZZ524310:BZZ524315 CJV524310:CJV524315 CTR524310:CTR524315 DDN524310:DDN524315 DNJ524310:DNJ524315 DXF524310:DXF524315 EHB524310:EHB524315 EQX524310:EQX524315 FAT524310:FAT524315 FKP524310:FKP524315 FUL524310:FUL524315 GEH524310:GEH524315 GOD524310:GOD524315 GXZ524310:GXZ524315 HHV524310:HHV524315 HRR524310:HRR524315 IBN524310:IBN524315 ILJ524310:ILJ524315 IVF524310:IVF524315 JFB524310:JFB524315 JOX524310:JOX524315 JYT524310:JYT524315 KIP524310:KIP524315 KSL524310:KSL524315 LCH524310:LCH524315 LMD524310:LMD524315 LVZ524310:LVZ524315 MFV524310:MFV524315 MPR524310:MPR524315 MZN524310:MZN524315 NJJ524310:NJJ524315 NTF524310:NTF524315 ODB524310:ODB524315 OMX524310:OMX524315 OWT524310:OWT524315 PGP524310:PGP524315 PQL524310:PQL524315 QAH524310:QAH524315 QKD524310:QKD524315 QTZ524310:QTZ524315 RDV524310:RDV524315 RNR524310:RNR524315 RXN524310:RXN524315 SHJ524310:SHJ524315 SRF524310:SRF524315 TBB524310:TBB524315 TKX524310:TKX524315 TUT524310:TUT524315 UEP524310:UEP524315 UOL524310:UOL524315 UYH524310:UYH524315 VID524310:VID524315 VRZ524310:VRZ524315 WBV524310:WBV524315 WLR524310:WLR524315 WVN524310:WVN524315 F589846:F589851 JB589846:JB589851 SX589846:SX589851 ACT589846:ACT589851 AMP589846:AMP589851 AWL589846:AWL589851 BGH589846:BGH589851 BQD589846:BQD589851 BZZ589846:BZZ589851 CJV589846:CJV589851 CTR589846:CTR589851 DDN589846:DDN589851 DNJ589846:DNJ589851 DXF589846:DXF589851 EHB589846:EHB589851 EQX589846:EQX589851 FAT589846:FAT589851 FKP589846:FKP589851 FUL589846:FUL589851 GEH589846:GEH589851 GOD589846:GOD589851 GXZ589846:GXZ589851 HHV589846:HHV589851 HRR589846:HRR589851 IBN589846:IBN589851 ILJ589846:ILJ589851 IVF589846:IVF589851 JFB589846:JFB589851 JOX589846:JOX589851 JYT589846:JYT589851 KIP589846:KIP589851 KSL589846:KSL589851 LCH589846:LCH589851 LMD589846:LMD589851 LVZ589846:LVZ589851 MFV589846:MFV589851 MPR589846:MPR589851 MZN589846:MZN589851 NJJ589846:NJJ589851 NTF589846:NTF589851 ODB589846:ODB589851 OMX589846:OMX589851 OWT589846:OWT589851 PGP589846:PGP589851 PQL589846:PQL589851 QAH589846:QAH589851 QKD589846:QKD589851 QTZ589846:QTZ589851 RDV589846:RDV589851 RNR589846:RNR589851 RXN589846:RXN589851 SHJ589846:SHJ589851 SRF589846:SRF589851 TBB589846:TBB589851 TKX589846:TKX589851 TUT589846:TUT589851 UEP589846:UEP589851 UOL589846:UOL589851 UYH589846:UYH589851 VID589846:VID589851 VRZ589846:VRZ589851 WBV589846:WBV589851 WLR589846:WLR589851 WVN589846:WVN589851 F655382:F655387 JB655382:JB655387 SX655382:SX655387 ACT655382:ACT655387 AMP655382:AMP655387 AWL655382:AWL655387 BGH655382:BGH655387 BQD655382:BQD655387 BZZ655382:BZZ655387 CJV655382:CJV655387 CTR655382:CTR655387 DDN655382:DDN655387 DNJ655382:DNJ655387 DXF655382:DXF655387 EHB655382:EHB655387 EQX655382:EQX655387 FAT655382:FAT655387 FKP655382:FKP655387 FUL655382:FUL655387 GEH655382:GEH655387 GOD655382:GOD655387 GXZ655382:GXZ655387 HHV655382:HHV655387 HRR655382:HRR655387 IBN655382:IBN655387 ILJ655382:ILJ655387 IVF655382:IVF655387 JFB655382:JFB655387 JOX655382:JOX655387 JYT655382:JYT655387 KIP655382:KIP655387 KSL655382:KSL655387 LCH655382:LCH655387 LMD655382:LMD655387 LVZ655382:LVZ655387 MFV655382:MFV655387 MPR655382:MPR655387 MZN655382:MZN655387 NJJ655382:NJJ655387 NTF655382:NTF655387 ODB655382:ODB655387 OMX655382:OMX655387 OWT655382:OWT655387 PGP655382:PGP655387 PQL655382:PQL655387 QAH655382:QAH655387 QKD655382:QKD655387 QTZ655382:QTZ655387 RDV655382:RDV655387 RNR655382:RNR655387 RXN655382:RXN655387 SHJ655382:SHJ655387 SRF655382:SRF655387 TBB655382:TBB655387 TKX655382:TKX655387 TUT655382:TUT655387 UEP655382:UEP655387 UOL655382:UOL655387 UYH655382:UYH655387 VID655382:VID655387 VRZ655382:VRZ655387 WBV655382:WBV655387 WLR655382:WLR655387 WVN655382:WVN655387 F720918:F720923 JB720918:JB720923 SX720918:SX720923 ACT720918:ACT720923 AMP720918:AMP720923 AWL720918:AWL720923 BGH720918:BGH720923 BQD720918:BQD720923 BZZ720918:BZZ720923 CJV720918:CJV720923 CTR720918:CTR720923 DDN720918:DDN720923 DNJ720918:DNJ720923 DXF720918:DXF720923 EHB720918:EHB720923 EQX720918:EQX720923 FAT720918:FAT720923 FKP720918:FKP720923 FUL720918:FUL720923 GEH720918:GEH720923 GOD720918:GOD720923 GXZ720918:GXZ720923 HHV720918:HHV720923 HRR720918:HRR720923 IBN720918:IBN720923 ILJ720918:ILJ720923 IVF720918:IVF720923 JFB720918:JFB720923 JOX720918:JOX720923 JYT720918:JYT720923 KIP720918:KIP720923 KSL720918:KSL720923 LCH720918:LCH720923 LMD720918:LMD720923 LVZ720918:LVZ720923 MFV720918:MFV720923 MPR720918:MPR720923 MZN720918:MZN720923 NJJ720918:NJJ720923 NTF720918:NTF720923 ODB720918:ODB720923 OMX720918:OMX720923 OWT720918:OWT720923 PGP720918:PGP720923 PQL720918:PQL720923 QAH720918:QAH720923 QKD720918:QKD720923 QTZ720918:QTZ720923 RDV720918:RDV720923 RNR720918:RNR720923 RXN720918:RXN720923 SHJ720918:SHJ720923 SRF720918:SRF720923 TBB720918:TBB720923 TKX720918:TKX720923 TUT720918:TUT720923 UEP720918:UEP720923 UOL720918:UOL720923 UYH720918:UYH720923 VID720918:VID720923 VRZ720918:VRZ720923 WBV720918:WBV720923 WLR720918:WLR720923 WVN720918:WVN720923 F786454:F786459 JB786454:JB786459 SX786454:SX786459 ACT786454:ACT786459 AMP786454:AMP786459 AWL786454:AWL786459 BGH786454:BGH786459 BQD786454:BQD786459 BZZ786454:BZZ786459 CJV786454:CJV786459 CTR786454:CTR786459 DDN786454:DDN786459 DNJ786454:DNJ786459 DXF786454:DXF786459 EHB786454:EHB786459 EQX786454:EQX786459 FAT786454:FAT786459 FKP786454:FKP786459 FUL786454:FUL786459 GEH786454:GEH786459 GOD786454:GOD786459 GXZ786454:GXZ786459 HHV786454:HHV786459 HRR786454:HRR786459 IBN786454:IBN786459 ILJ786454:ILJ786459 IVF786454:IVF786459 JFB786454:JFB786459 JOX786454:JOX786459 JYT786454:JYT786459 KIP786454:KIP786459 KSL786454:KSL786459 LCH786454:LCH786459 LMD786454:LMD786459 LVZ786454:LVZ786459 MFV786454:MFV786459 MPR786454:MPR786459 MZN786454:MZN786459 NJJ786454:NJJ786459 NTF786454:NTF786459 ODB786454:ODB786459 OMX786454:OMX786459 OWT786454:OWT786459 PGP786454:PGP786459 PQL786454:PQL786459 QAH786454:QAH786459 QKD786454:QKD786459 QTZ786454:QTZ786459 RDV786454:RDV786459 RNR786454:RNR786459 RXN786454:RXN786459 SHJ786454:SHJ786459 SRF786454:SRF786459 TBB786454:TBB786459 TKX786454:TKX786459 TUT786454:TUT786459 UEP786454:UEP786459 UOL786454:UOL786459 UYH786454:UYH786459 VID786454:VID786459 VRZ786454:VRZ786459 WBV786454:WBV786459 WLR786454:WLR786459 WVN786454:WVN786459 F851990:F851995 JB851990:JB851995 SX851990:SX851995 ACT851990:ACT851995 AMP851990:AMP851995 AWL851990:AWL851995 BGH851990:BGH851995 BQD851990:BQD851995 BZZ851990:BZZ851995 CJV851990:CJV851995 CTR851990:CTR851995 DDN851990:DDN851995 DNJ851990:DNJ851995 DXF851990:DXF851995 EHB851990:EHB851995 EQX851990:EQX851995 FAT851990:FAT851995 FKP851990:FKP851995 FUL851990:FUL851995 GEH851990:GEH851995 GOD851990:GOD851995 GXZ851990:GXZ851995 HHV851990:HHV851995 HRR851990:HRR851995 IBN851990:IBN851995 ILJ851990:ILJ851995 IVF851990:IVF851995 JFB851990:JFB851995 JOX851990:JOX851995 JYT851990:JYT851995 KIP851990:KIP851995 KSL851990:KSL851995 LCH851990:LCH851995 LMD851990:LMD851995 LVZ851990:LVZ851995 MFV851990:MFV851995 MPR851990:MPR851995 MZN851990:MZN851995 NJJ851990:NJJ851995 NTF851990:NTF851995 ODB851990:ODB851995 OMX851990:OMX851995 OWT851990:OWT851995 PGP851990:PGP851995 PQL851990:PQL851995 QAH851990:QAH851995 QKD851990:QKD851995 QTZ851990:QTZ851995 RDV851990:RDV851995 RNR851990:RNR851995 RXN851990:RXN851995 SHJ851990:SHJ851995 SRF851990:SRF851995 TBB851990:TBB851995 TKX851990:TKX851995 TUT851990:TUT851995 UEP851990:UEP851995 UOL851990:UOL851995 UYH851990:UYH851995 VID851990:VID851995 VRZ851990:VRZ851995 WBV851990:WBV851995 WLR851990:WLR851995 WVN851990:WVN851995 F917526:F917531 JB917526:JB917531 SX917526:SX917531 ACT917526:ACT917531 AMP917526:AMP917531 AWL917526:AWL917531 BGH917526:BGH917531 BQD917526:BQD917531 BZZ917526:BZZ917531 CJV917526:CJV917531 CTR917526:CTR917531 DDN917526:DDN917531 DNJ917526:DNJ917531 DXF917526:DXF917531 EHB917526:EHB917531 EQX917526:EQX917531 FAT917526:FAT917531 FKP917526:FKP917531 FUL917526:FUL917531 GEH917526:GEH917531 GOD917526:GOD917531 GXZ917526:GXZ917531 HHV917526:HHV917531 HRR917526:HRR917531 IBN917526:IBN917531 ILJ917526:ILJ917531 IVF917526:IVF917531 JFB917526:JFB917531 JOX917526:JOX917531 JYT917526:JYT917531 KIP917526:KIP917531 KSL917526:KSL917531 LCH917526:LCH917531 LMD917526:LMD917531 LVZ917526:LVZ917531 MFV917526:MFV917531 MPR917526:MPR917531 MZN917526:MZN917531 NJJ917526:NJJ917531 NTF917526:NTF917531 ODB917526:ODB917531 OMX917526:OMX917531 OWT917526:OWT917531 PGP917526:PGP917531 PQL917526:PQL917531 QAH917526:QAH917531 QKD917526:QKD917531 QTZ917526:QTZ917531 RDV917526:RDV917531 RNR917526:RNR917531 RXN917526:RXN917531 SHJ917526:SHJ917531 SRF917526:SRF917531 TBB917526:TBB917531 TKX917526:TKX917531 TUT917526:TUT917531 UEP917526:UEP917531 UOL917526:UOL917531 UYH917526:UYH917531 VID917526:VID917531 VRZ917526:VRZ917531 WBV917526:WBV917531 WLR917526:WLR917531 WVN917526:WVN917531 F983062:F983067 JB983062:JB983067 SX983062:SX983067 ACT983062:ACT983067 AMP983062:AMP983067 AWL983062:AWL983067 BGH983062:BGH983067 BQD983062:BQD983067 BZZ983062:BZZ983067 CJV983062:CJV983067 CTR983062:CTR983067 DDN983062:DDN983067 DNJ983062:DNJ983067 DXF983062:DXF983067 EHB983062:EHB983067 EQX983062:EQX983067 FAT983062:FAT983067 FKP983062:FKP983067 FUL983062:FUL983067 GEH983062:GEH983067 GOD983062:GOD983067 GXZ983062:GXZ983067 HHV983062:HHV983067 HRR983062:HRR983067 IBN983062:IBN983067 ILJ983062:ILJ983067 IVF983062:IVF983067 JFB983062:JFB983067 JOX983062:JOX983067 JYT983062:JYT983067 KIP983062:KIP983067 KSL983062:KSL983067 LCH983062:LCH983067 LMD983062:LMD983067 LVZ983062:LVZ983067 MFV983062:MFV983067 MPR983062:MPR983067 MZN983062:MZN983067 NJJ983062:NJJ983067 NTF983062:NTF983067 ODB983062:ODB983067 OMX983062:OMX983067 OWT983062:OWT983067 PGP983062:PGP983067 PQL983062:PQL983067 QAH983062:QAH983067 QKD983062:QKD983067 QTZ983062:QTZ983067 RDV983062:RDV983067 RNR983062:RNR983067 RXN983062:RXN983067 SHJ983062:SHJ983067 SRF983062:SRF983067 TBB983062:TBB983067 TKX983062:TKX983067 TUT983062:TUT983067 UEP983062:UEP983067 UOL983062:UOL983067 UYH983062:UYH983067 VID983062:VID983067 VRZ983062:VRZ983067 WBV983062:WBV983067 WLR983062:WLR983067 WVN983062:WVN983067 F29:F37 JB29:JB37 SX29:SX37 ACT29:ACT37 AMP29:AMP37 AWL29:AWL37 BGH29:BGH37 BQD29:BQD37 BZZ29:BZZ37 CJV29:CJV37 CTR29:CTR37 DDN29:DDN37 DNJ29:DNJ37 DXF29:DXF37 EHB29:EHB37 EQX29:EQX37 FAT29:FAT37 FKP29:FKP37 FUL29:FUL37 GEH29:GEH37 GOD29:GOD37 GXZ29:GXZ37 HHV29:HHV37 HRR29:HRR37 IBN29:IBN37 ILJ29:ILJ37 IVF29:IVF37 JFB29:JFB37 JOX29:JOX37 JYT29:JYT37 KIP29:KIP37 KSL29:KSL37 LCH29:LCH37 LMD29:LMD37 LVZ29:LVZ37 MFV29:MFV37 MPR29:MPR37 MZN29:MZN37 NJJ29:NJJ37 NTF29:NTF37 ODB29:ODB37 OMX29:OMX37 OWT29:OWT37 PGP29:PGP37 PQL29:PQL37 QAH29:QAH37 QKD29:QKD37 QTZ29:QTZ37 RDV29:RDV37 RNR29:RNR37 RXN29:RXN37 SHJ29:SHJ37 SRF29:SRF37 TBB29:TBB37 TKX29:TKX37 TUT29:TUT37 UEP29:UEP37 UOL29:UOL37 UYH29:UYH37 VID29:VID37 VRZ29:VRZ37 WBV29:WBV37 WLR29:WLR37 WVN29:WVN37 F65565:F65573 JB65565:JB65573 SX65565:SX65573 ACT65565:ACT65573 AMP65565:AMP65573 AWL65565:AWL65573 BGH65565:BGH65573 BQD65565:BQD65573 BZZ65565:BZZ65573 CJV65565:CJV65573 CTR65565:CTR65573 DDN65565:DDN65573 DNJ65565:DNJ65573 DXF65565:DXF65573 EHB65565:EHB65573 EQX65565:EQX65573 FAT65565:FAT65573 FKP65565:FKP65573 FUL65565:FUL65573 GEH65565:GEH65573 GOD65565:GOD65573 GXZ65565:GXZ65573 HHV65565:HHV65573 HRR65565:HRR65573 IBN65565:IBN65573 ILJ65565:ILJ65573 IVF65565:IVF65573 JFB65565:JFB65573 JOX65565:JOX65573 JYT65565:JYT65573 KIP65565:KIP65573 KSL65565:KSL65573 LCH65565:LCH65573 LMD65565:LMD65573 LVZ65565:LVZ65573 MFV65565:MFV65573 MPR65565:MPR65573 MZN65565:MZN65573 NJJ65565:NJJ65573 NTF65565:NTF65573 ODB65565:ODB65573 OMX65565:OMX65573 OWT65565:OWT65573 PGP65565:PGP65573 PQL65565:PQL65573 QAH65565:QAH65573 QKD65565:QKD65573 QTZ65565:QTZ65573 RDV65565:RDV65573 RNR65565:RNR65573 RXN65565:RXN65573 SHJ65565:SHJ65573 SRF65565:SRF65573 TBB65565:TBB65573 TKX65565:TKX65573 TUT65565:TUT65573 UEP65565:UEP65573 UOL65565:UOL65573 UYH65565:UYH65573 VID65565:VID65573 VRZ65565:VRZ65573 WBV65565:WBV65573 WLR65565:WLR65573 WVN65565:WVN65573 F131101:F131109 JB131101:JB131109 SX131101:SX131109 ACT131101:ACT131109 AMP131101:AMP131109 AWL131101:AWL131109 BGH131101:BGH131109 BQD131101:BQD131109 BZZ131101:BZZ131109 CJV131101:CJV131109 CTR131101:CTR131109 DDN131101:DDN131109 DNJ131101:DNJ131109 DXF131101:DXF131109 EHB131101:EHB131109 EQX131101:EQX131109 FAT131101:FAT131109 FKP131101:FKP131109 FUL131101:FUL131109 GEH131101:GEH131109 GOD131101:GOD131109 GXZ131101:GXZ131109 HHV131101:HHV131109 HRR131101:HRR131109 IBN131101:IBN131109 ILJ131101:ILJ131109 IVF131101:IVF131109 JFB131101:JFB131109 JOX131101:JOX131109 JYT131101:JYT131109 KIP131101:KIP131109 KSL131101:KSL131109 LCH131101:LCH131109 LMD131101:LMD131109 LVZ131101:LVZ131109 MFV131101:MFV131109 MPR131101:MPR131109 MZN131101:MZN131109 NJJ131101:NJJ131109 NTF131101:NTF131109 ODB131101:ODB131109 OMX131101:OMX131109 OWT131101:OWT131109 PGP131101:PGP131109 PQL131101:PQL131109 QAH131101:QAH131109 QKD131101:QKD131109 QTZ131101:QTZ131109 RDV131101:RDV131109 RNR131101:RNR131109 RXN131101:RXN131109 SHJ131101:SHJ131109 SRF131101:SRF131109 TBB131101:TBB131109 TKX131101:TKX131109 TUT131101:TUT131109 UEP131101:UEP131109 UOL131101:UOL131109 UYH131101:UYH131109 VID131101:VID131109 VRZ131101:VRZ131109 WBV131101:WBV131109 WLR131101:WLR131109 WVN131101:WVN131109 F196637:F196645 JB196637:JB196645 SX196637:SX196645 ACT196637:ACT196645 AMP196637:AMP196645 AWL196637:AWL196645 BGH196637:BGH196645 BQD196637:BQD196645 BZZ196637:BZZ196645 CJV196637:CJV196645 CTR196637:CTR196645 DDN196637:DDN196645 DNJ196637:DNJ196645 DXF196637:DXF196645 EHB196637:EHB196645 EQX196637:EQX196645 FAT196637:FAT196645 FKP196637:FKP196645 FUL196637:FUL196645 GEH196637:GEH196645 GOD196637:GOD196645 GXZ196637:GXZ196645 HHV196637:HHV196645 HRR196637:HRR196645 IBN196637:IBN196645 ILJ196637:ILJ196645 IVF196637:IVF196645 JFB196637:JFB196645 JOX196637:JOX196645 JYT196637:JYT196645 KIP196637:KIP196645 KSL196637:KSL196645 LCH196637:LCH196645 LMD196637:LMD196645 LVZ196637:LVZ196645 MFV196637:MFV196645 MPR196637:MPR196645 MZN196637:MZN196645 NJJ196637:NJJ196645 NTF196637:NTF196645 ODB196637:ODB196645 OMX196637:OMX196645 OWT196637:OWT196645 PGP196637:PGP196645 PQL196637:PQL196645 QAH196637:QAH196645 QKD196637:QKD196645 QTZ196637:QTZ196645 RDV196637:RDV196645 RNR196637:RNR196645 RXN196637:RXN196645 SHJ196637:SHJ196645 SRF196637:SRF196645 TBB196637:TBB196645 TKX196637:TKX196645 TUT196637:TUT196645 UEP196637:UEP196645 UOL196637:UOL196645 UYH196637:UYH196645 VID196637:VID196645 VRZ196637:VRZ196645 WBV196637:WBV196645 WLR196637:WLR196645 WVN196637:WVN196645 F262173:F262181 JB262173:JB262181 SX262173:SX262181 ACT262173:ACT262181 AMP262173:AMP262181 AWL262173:AWL262181 BGH262173:BGH262181 BQD262173:BQD262181 BZZ262173:BZZ262181 CJV262173:CJV262181 CTR262173:CTR262181 DDN262173:DDN262181 DNJ262173:DNJ262181 DXF262173:DXF262181 EHB262173:EHB262181 EQX262173:EQX262181 FAT262173:FAT262181 FKP262173:FKP262181 FUL262173:FUL262181 GEH262173:GEH262181 GOD262173:GOD262181 GXZ262173:GXZ262181 HHV262173:HHV262181 HRR262173:HRR262181 IBN262173:IBN262181 ILJ262173:ILJ262181 IVF262173:IVF262181 JFB262173:JFB262181 JOX262173:JOX262181 JYT262173:JYT262181 KIP262173:KIP262181 KSL262173:KSL262181 LCH262173:LCH262181 LMD262173:LMD262181 LVZ262173:LVZ262181 MFV262173:MFV262181 MPR262173:MPR262181 MZN262173:MZN262181 NJJ262173:NJJ262181 NTF262173:NTF262181 ODB262173:ODB262181 OMX262173:OMX262181 OWT262173:OWT262181 PGP262173:PGP262181 PQL262173:PQL262181 QAH262173:QAH262181 QKD262173:QKD262181 QTZ262173:QTZ262181 RDV262173:RDV262181 RNR262173:RNR262181 RXN262173:RXN262181 SHJ262173:SHJ262181 SRF262173:SRF262181 TBB262173:TBB262181 TKX262173:TKX262181 TUT262173:TUT262181 UEP262173:UEP262181 UOL262173:UOL262181 UYH262173:UYH262181 VID262173:VID262181 VRZ262173:VRZ262181 WBV262173:WBV262181 WLR262173:WLR262181 WVN262173:WVN262181 F327709:F327717 JB327709:JB327717 SX327709:SX327717 ACT327709:ACT327717 AMP327709:AMP327717 AWL327709:AWL327717 BGH327709:BGH327717 BQD327709:BQD327717 BZZ327709:BZZ327717 CJV327709:CJV327717 CTR327709:CTR327717 DDN327709:DDN327717 DNJ327709:DNJ327717 DXF327709:DXF327717 EHB327709:EHB327717 EQX327709:EQX327717 FAT327709:FAT327717 FKP327709:FKP327717 FUL327709:FUL327717 GEH327709:GEH327717 GOD327709:GOD327717 GXZ327709:GXZ327717 HHV327709:HHV327717 HRR327709:HRR327717 IBN327709:IBN327717 ILJ327709:ILJ327717 IVF327709:IVF327717 JFB327709:JFB327717 JOX327709:JOX327717 JYT327709:JYT327717 KIP327709:KIP327717 KSL327709:KSL327717 LCH327709:LCH327717 LMD327709:LMD327717 LVZ327709:LVZ327717 MFV327709:MFV327717 MPR327709:MPR327717 MZN327709:MZN327717 NJJ327709:NJJ327717 NTF327709:NTF327717 ODB327709:ODB327717 OMX327709:OMX327717 OWT327709:OWT327717 PGP327709:PGP327717 PQL327709:PQL327717 QAH327709:QAH327717 QKD327709:QKD327717 QTZ327709:QTZ327717 RDV327709:RDV327717 RNR327709:RNR327717 RXN327709:RXN327717 SHJ327709:SHJ327717 SRF327709:SRF327717 TBB327709:TBB327717 TKX327709:TKX327717 TUT327709:TUT327717 UEP327709:UEP327717 UOL327709:UOL327717 UYH327709:UYH327717 VID327709:VID327717 VRZ327709:VRZ327717 WBV327709:WBV327717 WLR327709:WLR327717 WVN327709:WVN327717 F393245:F393253 JB393245:JB393253 SX393245:SX393253 ACT393245:ACT393253 AMP393245:AMP393253 AWL393245:AWL393253 BGH393245:BGH393253 BQD393245:BQD393253 BZZ393245:BZZ393253 CJV393245:CJV393253 CTR393245:CTR393253 DDN393245:DDN393253 DNJ393245:DNJ393253 DXF393245:DXF393253 EHB393245:EHB393253 EQX393245:EQX393253 FAT393245:FAT393253 FKP393245:FKP393253 FUL393245:FUL393253 GEH393245:GEH393253 GOD393245:GOD393253 GXZ393245:GXZ393253 HHV393245:HHV393253 HRR393245:HRR393253 IBN393245:IBN393253 ILJ393245:ILJ393253 IVF393245:IVF393253 JFB393245:JFB393253 JOX393245:JOX393253 JYT393245:JYT393253 KIP393245:KIP393253 KSL393245:KSL393253 LCH393245:LCH393253 LMD393245:LMD393253 LVZ393245:LVZ393253 MFV393245:MFV393253 MPR393245:MPR393253 MZN393245:MZN393253 NJJ393245:NJJ393253 NTF393245:NTF393253 ODB393245:ODB393253 OMX393245:OMX393253 OWT393245:OWT393253 PGP393245:PGP393253 PQL393245:PQL393253 QAH393245:QAH393253 QKD393245:QKD393253 QTZ393245:QTZ393253 RDV393245:RDV393253 RNR393245:RNR393253 RXN393245:RXN393253 SHJ393245:SHJ393253 SRF393245:SRF393253 TBB393245:TBB393253 TKX393245:TKX393253 TUT393245:TUT393253 UEP393245:UEP393253 UOL393245:UOL393253 UYH393245:UYH393253 VID393245:VID393253 VRZ393245:VRZ393253 WBV393245:WBV393253 WLR393245:WLR393253 WVN393245:WVN393253 F458781:F458789 JB458781:JB458789 SX458781:SX458789 ACT458781:ACT458789 AMP458781:AMP458789 AWL458781:AWL458789 BGH458781:BGH458789 BQD458781:BQD458789 BZZ458781:BZZ458789 CJV458781:CJV458789 CTR458781:CTR458789 DDN458781:DDN458789 DNJ458781:DNJ458789 DXF458781:DXF458789 EHB458781:EHB458789 EQX458781:EQX458789 FAT458781:FAT458789 FKP458781:FKP458789 FUL458781:FUL458789 GEH458781:GEH458789 GOD458781:GOD458789 GXZ458781:GXZ458789 HHV458781:HHV458789 HRR458781:HRR458789 IBN458781:IBN458789 ILJ458781:ILJ458789 IVF458781:IVF458789 JFB458781:JFB458789 JOX458781:JOX458789 JYT458781:JYT458789 KIP458781:KIP458789 KSL458781:KSL458789 LCH458781:LCH458789 LMD458781:LMD458789 LVZ458781:LVZ458789 MFV458781:MFV458789 MPR458781:MPR458789 MZN458781:MZN458789 NJJ458781:NJJ458789 NTF458781:NTF458789 ODB458781:ODB458789 OMX458781:OMX458789 OWT458781:OWT458789 PGP458781:PGP458789 PQL458781:PQL458789 QAH458781:QAH458789 QKD458781:QKD458789 QTZ458781:QTZ458789 RDV458781:RDV458789 RNR458781:RNR458789 RXN458781:RXN458789 SHJ458781:SHJ458789 SRF458781:SRF458789 TBB458781:TBB458789 TKX458781:TKX458789 TUT458781:TUT458789 UEP458781:UEP458789 UOL458781:UOL458789 UYH458781:UYH458789 VID458781:VID458789 VRZ458781:VRZ458789 WBV458781:WBV458789 WLR458781:WLR458789 WVN458781:WVN458789 F524317:F524325 JB524317:JB524325 SX524317:SX524325 ACT524317:ACT524325 AMP524317:AMP524325 AWL524317:AWL524325 BGH524317:BGH524325 BQD524317:BQD524325 BZZ524317:BZZ524325 CJV524317:CJV524325 CTR524317:CTR524325 DDN524317:DDN524325 DNJ524317:DNJ524325 DXF524317:DXF524325 EHB524317:EHB524325 EQX524317:EQX524325 FAT524317:FAT524325 FKP524317:FKP524325 FUL524317:FUL524325 GEH524317:GEH524325 GOD524317:GOD524325 GXZ524317:GXZ524325 HHV524317:HHV524325 HRR524317:HRR524325 IBN524317:IBN524325 ILJ524317:ILJ524325 IVF524317:IVF524325 JFB524317:JFB524325 JOX524317:JOX524325 JYT524317:JYT524325 KIP524317:KIP524325 KSL524317:KSL524325 LCH524317:LCH524325 LMD524317:LMD524325 LVZ524317:LVZ524325 MFV524317:MFV524325 MPR524317:MPR524325 MZN524317:MZN524325 NJJ524317:NJJ524325 NTF524317:NTF524325 ODB524317:ODB524325 OMX524317:OMX524325 OWT524317:OWT524325 PGP524317:PGP524325 PQL524317:PQL524325 QAH524317:QAH524325 QKD524317:QKD524325 QTZ524317:QTZ524325 RDV524317:RDV524325 RNR524317:RNR524325 RXN524317:RXN524325 SHJ524317:SHJ524325 SRF524317:SRF524325 TBB524317:TBB524325 TKX524317:TKX524325 TUT524317:TUT524325 UEP524317:UEP524325 UOL524317:UOL524325 UYH524317:UYH524325 VID524317:VID524325 VRZ524317:VRZ524325 WBV524317:WBV524325 WLR524317:WLR524325 WVN524317:WVN524325 F589853:F589861 JB589853:JB589861 SX589853:SX589861 ACT589853:ACT589861 AMP589853:AMP589861 AWL589853:AWL589861 BGH589853:BGH589861 BQD589853:BQD589861 BZZ589853:BZZ589861 CJV589853:CJV589861 CTR589853:CTR589861 DDN589853:DDN589861 DNJ589853:DNJ589861 DXF589853:DXF589861 EHB589853:EHB589861 EQX589853:EQX589861 FAT589853:FAT589861 FKP589853:FKP589861 FUL589853:FUL589861 GEH589853:GEH589861 GOD589853:GOD589861 GXZ589853:GXZ589861 HHV589853:HHV589861 HRR589853:HRR589861 IBN589853:IBN589861 ILJ589853:ILJ589861 IVF589853:IVF589861 JFB589853:JFB589861 JOX589853:JOX589861 JYT589853:JYT589861 KIP589853:KIP589861 KSL589853:KSL589861 LCH589853:LCH589861 LMD589853:LMD589861 LVZ589853:LVZ589861 MFV589853:MFV589861 MPR589853:MPR589861 MZN589853:MZN589861 NJJ589853:NJJ589861 NTF589853:NTF589861 ODB589853:ODB589861 OMX589853:OMX589861 OWT589853:OWT589861 PGP589853:PGP589861 PQL589853:PQL589861 QAH589853:QAH589861 QKD589853:QKD589861 QTZ589853:QTZ589861 RDV589853:RDV589861 RNR589853:RNR589861 RXN589853:RXN589861 SHJ589853:SHJ589861 SRF589853:SRF589861 TBB589853:TBB589861 TKX589853:TKX589861 TUT589853:TUT589861 UEP589853:UEP589861 UOL589853:UOL589861 UYH589853:UYH589861 VID589853:VID589861 VRZ589853:VRZ589861 WBV589853:WBV589861 WLR589853:WLR589861 WVN589853:WVN589861 F655389:F655397 JB655389:JB655397 SX655389:SX655397 ACT655389:ACT655397 AMP655389:AMP655397 AWL655389:AWL655397 BGH655389:BGH655397 BQD655389:BQD655397 BZZ655389:BZZ655397 CJV655389:CJV655397 CTR655389:CTR655397 DDN655389:DDN655397 DNJ655389:DNJ655397 DXF655389:DXF655397 EHB655389:EHB655397 EQX655389:EQX655397 FAT655389:FAT655397 FKP655389:FKP655397 FUL655389:FUL655397 GEH655389:GEH655397 GOD655389:GOD655397 GXZ655389:GXZ655397 HHV655389:HHV655397 HRR655389:HRR655397 IBN655389:IBN655397 ILJ655389:ILJ655397 IVF655389:IVF655397 JFB655389:JFB655397 JOX655389:JOX655397 JYT655389:JYT655397 KIP655389:KIP655397 KSL655389:KSL655397 LCH655389:LCH655397 LMD655389:LMD655397 LVZ655389:LVZ655397 MFV655389:MFV655397 MPR655389:MPR655397 MZN655389:MZN655397 NJJ655389:NJJ655397 NTF655389:NTF655397 ODB655389:ODB655397 OMX655389:OMX655397 OWT655389:OWT655397 PGP655389:PGP655397 PQL655389:PQL655397 QAH655389:QAH655397 QKD655389:QKD655397 QTZ655389:QTZ655397 RDV655389:RDV655397 RNR655389:RNR655397 RXN655389:RXN655397 SHJ655389:SHJ655397 SRF655389:SRF655397 TBB655389:TBB655397 TKX655389:TKX655397 TUT655389:TUT655397 UEP655389:UEP655397 UOL655389:UOL655397 UYH655389:UYH655397 VID655389:VID655397 VRZ655389:VRZ655397 WBV655389:WBV655397 WLR655389:WLR655397 WVN655389:WVN655397 F720925:F720933 JB720925:JB720933 SX720925:SX720933 ACT720925:ACT720933 AMP720925:AMP720933 AWL720925:AWL720933 BGH720925:BGH720933 BQD720925:BQD720933 BZZ720925:BZZ720933 CJV720925:CJV720933 CTR720925:CTR720933 DDN720925:DDN720933 DNJ720925:DNJ720933 DXF720925:DXF720933 EHB720925:EHB720933 EQX720925:EQX720933 FAT720925:FAT720933 FKP720925:FKP720933 FUL720925:FUL720933 GEH720925:GEH720933 GOD720925:GOD720933 GXZ720925:GXZ720933 HHV720925:HHV720933 HRR720925:HRR720933 IBN720925:IBN720933 ILJ720925:ILJ720933 IVF720925:IVF720933 JFB720925:JFB720933 JOX720925:JOX720933 JYT720925:JYT720933 KIP720925:KIP720933 KSL720925:KSL720933 LCH720925:LCH720933 LMD720925:LMD720933 LVZ720925:LVZ720933 MFV720925:MFV720933 MPR720925:MPR720933 MZN720925:MZN720933 NJJ720925:NJJ720933 NTF720925:NTF720933 ODB720925:ODB720933 OMX720925:OMX720933 OWT720925:OWT720933 PGP720925:PGP720933 PQL720925:PQL720933 QAH720925:QAH720933 QKD720925:QKD720933 QTZ720925:QTZ720933 RDV720925:RDV720933 RNR720925:RNR720933 RXN720925:RXN720933 SHJ720925:SHJ720933 SRF720925:SRF720933 TBB720925:TBB720933 TKX720925:TKX720933 TUT720925:TUT720933 UEP720925:UEP720933 UOL720925:UOL720933 UYH720925:UYH720933 VID720925:VID720933 VRZ720925:VRZ720933 WBV720925:WBV720933 WLR720925:WLR720933 WVN720925:WVN720933 F786461:F786469 JB786461:JB786469 SX786461:SX786469 ACT786461:ACT786469 AMP786461:AMP786469 AWL786461:AWL786469 BGH786461:BGH786469 BQD786461:BQD786469 BZZ786461:BZZ786469 CJV786461:CJV786469 CTR786461:CTR786469 DDN786461:DDN786469 DNJ786461:DNJ786469 DXF786461:DXF786469 EHB786461:EHB786469 EQX786461:EQX786469 FAT786461:FAT786469 FKP786461:FKP786469 FUL786461:FUL786469 GEH786461:GEH786469 GOD786461:GOD786469 GXZ786461:GXZ786469 HHV786461:HHV786469 HRR786461:HRR786469 IBN786461:IBN786469 ILJ786461:ILJ786469 IVF786461:IVF786469 JFB786461:JFB786469 JOX786461:JOX786469 JYT786461:JYT786469 KIP786461:KIP786469 KSL786461:KSL786469 LCH786461:LCH786469 LMD786461:LMD786469 LVZ786461:LVZ786469 MFV786461:MFV786469 MPR786461:MPR786469 MZN786461:MZN786469 NJJ786461:NJJ786469 NTF786461:NTF786469 ODB786461:ODB786469 OMX786461:OMX786469 OWT786461:OWT786469 PGP786461:PGP786469 PQL786461:PQL786469 QAH786461:QAH786469 QKD786461:QKD786469 QTZ786461:QTZ786469 RDV786461:RDV786469 RNR786461:RNR786469 RXN786461:RXN786469 SHJ786461:SHJ786469 SRF786461:SRF786469 TBB786461:TBB786469 TKX786461:TKX786469 TUT786461:TUT786469 UEP786461:UEP786469 UOL786461:UOL786469 UYH786461:UYH786469 VID786461:VID786469 VRZ786461:VRZ786469 WBV786461:WBV786469 WLR786461:WLR786469 WVN786461:WVN786469 F851997:F852005 JB851997:JB852005 SX851997:SX852005 ACT851997:ACT852005 AMP851997:AMP852005 AWL851997:AWL852005 BGH851997:BGH852005 BQD851997:BQD852005 BZZ851997:BZZ852005 CJV851997:CJV852005 CTR851997:CTR852005 DDN851997:DDN852005 DNJ851997:DNJ852005 DXF851997:DXF852005 EHB851997:EHB852005 EQX851997:EQX852005 FAT851997:FAT852005 FKP851997:FKP852005 FUL851997:FUL852005 GEH851997:GEH852005 GOD851997:GOD852005 GXZ851997:GXZ852005 HHV851997:HHV852005 HRR851997:HRR852005 IBN851997:IBN852005 ILJ851997:ILJ852005 IVF851997:IVF852005 JFB851997:JFB852005 JOX851997:JOX852005 JYT851997:JYT852005 KIP851997:KIP852005 KSL851997:KSL852005 LCH851997:LCH852005 LMD851997:LMD852005 LVZ851997:LVZ852005 MFV851997:MFV852005 MPR851997:MPR852005 MZN851997:MZN852005 NJJ851997:NJJ852005 NTF851997:NTF852005 ODB851997:ODB852005 OMX851997:OMX852005 OWT851997:OWT852005 PGP851997:PGP852005 PQL851997:PQL852005 QAH851997:QAH852005 QKD851997:QKD852005 QTZ851997:QTZ852005 RDV851997:RDV852005 RNR851997:RNR852005 RXN851997:RXN852005 SHJ851997:SHJ852005 SRF851997:SRF852005 TBB851997:TBB852005 TKX851997:TKX852005 TUT851997:TUT852005 UEP851997:UEP852005 UOL851997:UOL852005 UYH851997:UYH852005 VID851997:VID852005 VRZ851997:VRZ852005 WBV851997:WBV852005 WLR851997:WLR852005 WVN851997:WVN852005 F917533:F917541 JB917533:JB917541 SX917533:SX917541 ACT917533:ACT917541 AMP917533:AMP917541 AWL917533:AWL917541 BGH917533:BGH917541 BQD917533:BQD917541 BZZ917533:BZZ917541 CJV917533:CJV917541 CTR917533:CTR917541 DDN917533:DDN917541 DNJ917533:DNJ917541 DXF917533:DXF917541 EHB917533:EHB917541 EQX917533:EQX917541 FAT917533:FAT917541 FKP917533:FKP917541 FUL917533:FUL917541 GEH917533:GEH917541 GOD917533:GOD917541 GXZ917533:GXZ917541 HHV917533:HHV917541 HRR917533:HRR917541 IBN917533:IBN917541 ILJ917533:ILJ917541 IVF917533:IVF917541 JFB917533:JFB917541 JOX917533:JOX917541 JYT917533:JYT917541 KIP917533:KIP917541 KSL917533:KSL917541 LCH917533:LCH917541 LMD917533:LMD917541 LVZ917533:LVZ917541 MFV917533:MFV917541 MPR917533:MPR917541 MZN917533:MZN917541 NJJ917533:NJJ917541 NTF917533:NTF917541 ODB917533:ODB917541 OMX917533:OMX917541 OWT917533:OWT917541 PGP917533:PGP917541 PQL917533:PQL917541 QAH917533:QAH917541 QKD917533:QKD917541 QTZ917533:QTZ917541 RDV917533:RDV917541 RNR917533:RNR917541 RXN917533:RXN917541 SHJ917533:SHJ917541 SRF917533:SRF917541 TBB917533:TBB917541 TKX917533:TKX917541 TUT917533:TUT917541 UEP917533:UEP917541 UOL917533:UOL917541 UYH917533:UYH917541 VID917533:VID917541 VRZ917533:VRZ917541 WBV917533:WBV917541 WLR917533:WLR917541 WVN917533:WVN917541 F983069:F983077 JB983069:JB983077 SX983069:SX983077 ACT983069:ACT983077 AMP983069:AMP983077 AWL983069:AWL983077 BGH983069:BGH983077 BQD983069:BQD983077 BZZ983069:BZZ983077 CJV983069:CJV983077 CTR983069:CTR983077 DDN983069:DDN983077 DNJ983069:DNJ983077 DXF983069:DXF983077 EHB983069:EHB983077 EQX983069:EQX983077 FAT983069:FAT983077 FKP983069:FKP983077 FUL983069:FUL983077 GEH983069:GEH983077 GOD983069:GOD983077 GXZ983069:GXZ983077 HHV983069:HHV983077 HRR983069:HRR983077 IBN983069:IBN983077 ILJ983069:ILJ983077 IVF983069:IVF983077 JFB983069:JFB983077 JOX983069:JOX983077 JYT983069:JYT983077 KIP983069:KIP983077 KSL983069:KSL983077 LCH983069:LCH983077 LMD983069:LMD983077 LVZ983069:LVZ983077 MFV983069:MFV983077 MPR983069:MPR983077 MZN983069:MZN983077 NJJ983069:NJJ983077 NTF983069:NTF983077 ODB983069:ODB983077 OMX983069:OMX983077 OWT983069:OWT983077 PGP983069:PGP983077 PQL983069:PQL983077 QAH983069:QAH983077 QKD983069:QKD983077 QTZ983069:QTZ983077 RDV983069:RDV983077 RNR983069:RNR983077 RXN983069:RXN983077 SHJ983069:SHJ983077 SRF983069:SRF983077 TBB983069:TBB983077 TKX983069:TKX983077 TUT983069:TUT983077 UEP983069:UEP983077 UOL983069:UOL983077 UYH983069:UYH983077 VID983069:VID983077 VRZ983069:VRZ983077 WBV983069:WBV983077 WLR983069:WLR983077 WVN983069:WVN983077 F39:F40 JB39:JB40 SX39:SX40 ACT39:ACT40 AMP39:AMP40 AWL39:AWL40 BGH39:BGH40 BQD39:BQD40 BZZ39:BZZ40 CJV39:CJV40 CTR39:CTR40 DDN39:DDN40 DNJ39:DNJ40 DXF39:DXF40 EHB39:EHB40 EQX39:EQX40 FAT39:FAT40 FKP39:FKP40 FUL39:FUL40 GEH39:GEH40 GOD39:GOD40 GXZ39:GXZ40 HHV39:HHV40 HRR39:HRR40 IBN39:IBN40 ILJ39:ILJ40 IVF39:IVF40 JFB39:JFB40 JOX39:JOX40 JYT39:JYT40 KIP39:KIP40 KSL39:KSL40 LCH39:LCH40 LMD39:LMD40 LVZ39:LVZ40 MFV39:MFV40 MPR39:MPR40 MZN39:MZN40 NJJ39:NJJ40 NTF39:NTF40 ODB39:ODB40 OMX39:OMX40 OWT39:OWT40 PGP39:PGP40 PQL39:PQL40 QAH39:QAH40 QKD39:QKD40 QTZ39:QTZ40 RDV39:RDV40 RNR39:RNR40 RXN39:RXN40 SHJ39:SHJ40 SRF39:SRF40 TBB39:TBB40 TKX39:TKX40 TUT39:TUT40 UEP39:UEP40 UOL39:UOL40 UYH39:UYH40 VID39:VID40 VRZ39:VRZ40 WBV39:WBV40 WLR39:WLR40 WVN39:WVN40 F65575:F65576 JB65575:JB65576 SX65575:SX65576 ACT65575:ACT65576 AMP65575:AMP65576 AWL65575:AWL65576 BGH65575:BGH65576 BQD65575:BQD65576 BZZ65575:BZZ65576 CJV65575:CJV65576 CTR65575:CTR65576 DDN65575:DDN65576 DNJ65575:DNJ65576 DXF65575:DXF65576 EHB65575:EHB65576 EQX65575:EQX65576 FAT65575:FAT65576 FKP65575:FKP65576 FUL65575:FUL65576 GEH65575:GEH65576 GOD65575:GOD65576 GXZ65575:GXZ65576 HHV65575:HHV65576 HRR65575:HRR65576 IBN65575:IBN65576 ILJ65575:ILJ65576 IVF65575:IVF65576 JFB65575:JFB65576 JOX65575:JOX65576 JYT65575:JYT65576 KIP65575:KIP65576 KSL65575:KSL65576 LCH65575:LCH65576 LMD65575:LMD65576 LVZ65575:LVZ65576 MFV65575:MFV65576 MPR65575:MPR65576 MZN65575:MZN65576 NJJ65575:NJJ65576 NTF65575:NTF65576 ODB65575:ODB65576 OMX65575:OMX65576 OWT65575:OWT65576 PGP65575:PGP65576 PQL65575:PQL65576 QAH65575:QAH65576 QKD65575:QKD65576 QTZ65575:QTZ65576 RDV65575:RDV65576 RNR65575:RNR65576 RXN65575:RXN65576 SHJ65575:SHJ65576 SRF65575:SRF65576 TBB65575:TBB65576 TKX65575:TKX65576 TUT65575:TUT65576 UEP65575:UEP65576 UOL65575:UOL65576 UYH65575:UYH65576 VID65575:VID65576 VRZ65575:VRZ65576 WBV65575:WBV65576 WLR65575:WLR65576 WVN65575:WVN65576 F131111:F131112 JB131111:JB131112 SX131111:SX131112 ACT131111:ACT131112 AMP131111:AMP131112 AWL131111:AWL131112 BGH131111:BGH131112 BQD131111:BQD131112 BZZ131111:BZZ131112 CJV131111:CJV131112 CTR131111:CTR131112 DDN131111:DDN131112 DNJ131111:DNJ131112 DXF131111:DXF131112 EHB131111:EHB131112 EQX131111:EQX131112 FAT131111:FAT131112 FKP131111:FKP131112 FUL131111:FUL131112 GEH131111:GEH131112 GOD131111:GOD131112 GXZ131111:GXZ131112 HHV131111:HHV131112 HRR131111:HRR131112 IBN131111:IBN131112 ILJ131111:ILJ131112 IVF131111:IVF131112 JFB131111:JFB131112 JOX131111:JOX131112 JYT131111:JYT131112 KIP131111:KIP131112 KSL131111:KSL131112 LCH131111:LCH131112 LMD131111:LMD131112 LVZ131111:LVZ131112 MFV131111:MFV131112 MPR131111:MPR131112 MZN131111:MZN131112 NJJ131111:NJJ131112 NTF131111:NTF131112 ODB131111:ODB131112 OMX131111:OMX131112 OWT131111:OWT131112 PGP131111:PGP131112 PQL131111:PQL131112 QAH131111:QAH131112 QKD131111:QKD131112 QTZ131111:QTZ131112 RDV131111:RDV131112 RNR131111:RNR131112 RXN131111:RXN131112 SHJ131111:SHJ131112 SRF131111:SRF131112 TBB131111:TBB131112 TKX131111:TKX131112 TUT131111:TUT131112 UEP131111:UEP131112 UOL131111:UOL131112 UYH131111:UYH131112 VID131111:VID131112 VRZ131111:VRZ131112 WBV131111:WBV131112 WLR131111:WLR131112 WVN131111:WVN131112 F196647:F196648 JB196647:JB196648 SX196647:SX196648 ACT196647:ACT196648 AMP196647:AMP196648 AWL196647:AWL196648 BGH196647:BGH196648 BQD196647:BQD196648 BZZ196647:BZZ196648 CJV196647:CJV196648 CTR196647:CTR196648 DDN196647:DDN196648 DNJ196647:DNJ196648 DXF196647:DXF196648 EHB196647:EHB196648 EQX196647:EQX196648 FAT196647:FAT196648 FKP196647:FKP196648 FUL196647:FUL196648 GEH196647:GEH196648 GOD196647:GOD196648 GXZ196647:GXZ196648 HHV196647:HHV196648 HRR196647:HRR196648 IBN196647:IBN196648 ILJ196647:ILJ196648 IVF196647:IVF196648 JFB196647:JFB196648 JOX196647:JOX196648 JYT196647:JYT196648 KIP196647:KIP196648 KSL196647:KSL196648 LCH196647:LCH196648 LMD196647:LMD196648 LVZ196647:LVZ196648 MFV196647:MFV196648 MPR196647:MPR196648 MZN196647:MZN196648 NJJ196647:NJJ196648 NTF196647:NTF196648 ODB196647:ODB196648 OMX196647:OMX196648 OWT196647:OWT196648 PGP196647:PGP196648 PQL196647:PQL196648 QAH196647:QAH196648 QKD196647:QKD196648 QTZ196647:QTZ196648 RDV196647:RDV196648 RNR196647:RNR196648 RXN196647:RXN196648 SHJ196647:SHJ196648 SRF196647:SRF196648 TBB196647:TBB196648 TKX196647:TKX196648 TUT196647:TUT196648 UEP196647:UEP196648 UOL196647:UOL196648 UYH196647:UYH196648 VID196647:VID196648 VRZ196647:VRZ196648 WBV196647:WBV196648 WLR196647:WLR196648 WVN196647:WVN196648 F262183:F262184 JB262183:JB262184 SX262183:SX262184 ACT262183:ACT262184 AMP262183:AMP262184 AWL262183:AWL262184 BGH262183:BGH262184 BQD262183:BQD262184 BZZ262183:BZZ262184 CJV262183:CJV262184 CTR262183:CTR262184 DDN262183:DDN262184 DNJ262183:DNJ262184 DXF262183:DXF262184 EHB262183:EHB262184 EQX262183:EQX262184 FAT262183:FAT262184 FKP262183:FKP262184 FUL262183:FUL262184 GEH262183:GEH262184 GOD262183:GOD262184 GXZ262183:GXZ262184 HHV262183:HHV262184 HRR262183:HRR262184 IBN262183:IBN262184 ILJ262183:ILJ262184 IVF262183:IVF262184 JFB262183:JFB262184 JOX262183:JOX262184 JYT262183:JYT262184 KIP262183:KIP262184 KSL262183:KSL262184 LCH262183:LCH262184 LMD262183:LMD262184 LVZ262183:LVZ262184 MFV262183:MFV262184 MPR262183:MPR262184 MZN262183:MZN262184 NJJ262183:NJJ262184 NTF262183:NTF262184 ODB262183:ODB262184 OMX262183:OMX262184 OWT262183:OWT262184 PGP262183:PGP262184 PQL262183:PQL262184 QAH262183:QAH262184 QKD262183:QKD262184 QTZ262183:QTZ262184 RDV262183:RDV262184 RNR262183:RNR262184 RXN262183:RXN262184 SHJ262183:SHJ262184 SRF262183:SRF262184 TBB262183:TBB262184 TKX262183:TKX262184 TUT262183:TUT262184 UEP262183:UEP262184 UOL262183:UOL262184 UYH262183:UYH262184 VID262183:VID262184 VRZ262183:VRZ262184 WBV262183:WBV262184 WLR262183:WLR262184 WVN262183:WVN262184 F327719:F327720 JB327719:JB327720 SX327719:SX327720 ACT327719:ACT327720 AMP327719:AMP327720 AWL327719:AWL327720 BGH327719:BGH327720 BQD327719:BQD327720 BZZ327719:BZZ327720 CJV327719:CJV327720 CTR327719:CTR327720 DDN327719:DDN327720 DNJ327719:DNJ327720 DXF327719:DXF327720 EHB327719:EHB327720 EQX327719:EQX327720 FAT327719:FAT327720 FKP327719:FKP327720 FUL327719:FUL327720 GEH327719:GEH327720 GOD327719:GOD327720 GXZ327719:GXZ327720 HHV327719:HHV327720 HRR327719:HRR327720 IBN327719:IBN327720 ILJ327719:ILJ327720 IVF327719:IVF327720 JFB327719:JFB327720 JOX327719:JOX327720 JYT327719:JYT327720 KIP327719:KIP327720 KSL327719:KSL327720 LCH327719:LCH327720 LMD327719:LMD327720 LVZ327719:LVZ327720 MFV327719:MFV327720 MPR327719:MPR327720 MZN327719:MZN327720 NJJ327719:NJJ327720 NTF327719:NTF327720 ODB327719:ODB327720 OMX327719:OMX327720 OWT327719:OWT327720 PGP327719:PGP327720 PQL327719:PQL327720 QAH327719:QAH327720 QKD327719:QKD327720 QTZ327719:QTZ327720 RDV327719:RDV327720 RNR327719:RNR327720 RXN327719:RXN327720 SHJ327719:SHJ327720 SRF327719:SRF327720 TBB327719:TBB327720 TKX327719:TKX327720 TUT327719:TUT327720 UEP327719:UEP327720 UOL327719:UOL327720 UYH327719:UYH327720 VID327719:VID327720 VRZ327719:VRZ327720 WBV327719:WBV327720 WLR327719:WLR327720 WVN327719:WVN327720 F393255:F393256 JB393255:JB393256 SX393255:SX393256 ACT393255:ACT393256 AMP393255:AMP393256 AWL393255:AWL393256 BGH393255:BGH393256 BQD393255:BQD393256 BZZ393255:BZZ393256 CJV393255:CJV393256 CTR393255:CTR393256 DDN393255:DDN393256 DNJ393255:DNJ393256 DXF393255:DXF393256 EHB393255:EHB393256 EQX393255:EQX393256 FAT393255:FAT393256 FKP393255:FKP393256 FUL393255:FUL393256 GEH393255:GEH393256 GOD393255:GOD393256 GXZ393255:GXZ393256 HHV393255:HHV393256 HRR393255:HRR393256 IBN393255:IBN393256 ILJ393255:ILJ393256 IVF393255:IVF393256 JFB393255:JFB393256 JOX393255:JOX393256 JYT393255:JYT393256 KIP393255:KIP393256 KSL393255:KSL393256 LCH393255:LCH393256 LMD393255:LMD393256 LVZ393255:LVZ393256 MFV393255:MFV393256 MPR393255:MPR393256 MZN393255:MZN393256 NJJ393255:NJJ393256 NTF393255:NTF393256 ODB393255:ODB393256 OMX393255:OMX393256 OWT393255:OWT393256 PGP393255:PGP393256 PQL393255:PQL393256 QAH393255:QAH393256 QKD393255:QKD393256 QTZ393255:QTZ393256 RDV393255:RDV393256 RNR393255:RNR393256 RXN393255:RXN393256 SHJ393255:SHJ393256 SRF393255:SRF393256 TBB393255:TBB393256 TKX393255:TKX393256 TUT393255:TUT393256 UEP393255:UEP393256 UOL393255:UOL393256 UYH393255:UYH393256 VID393255:VID393256 VRZ393255:VRZ393256 WBV393255:WBV393256 WLR393255:WLR393256 WVN393255:WVN393256 F458791:F458792 JB458791:JB458792 SX458791:SX458792 ACT458791:ACT458792 AMP458791:AMP458792 AWL458791:AWL458792 BGH458791:BGH458792 BQD458791:BQD458792 BZZ458791:BZZ458792 CJV458791:CJV458792 CTR458791:CTR458792 DDN458791:DDN458792 DNJ458791:DNJ458792 DXF458791:DXF458792 EHB458791:EHB458792 EQX458791:EQX458792 FAT458791:FAT458792 FKP458791:FKP458792 FUL458791:FUL458792 GEH458791:GEH458792 GOD458791:GOD458792 GXZ458791:GXZ458792 HHV458791:HHV458792 HRR458791:HRR458792 IBN458791:IBN458792 ILJ458791:ILJ458792 IVF458791:IVF458792 JFB458791:JFB458792 JOX458791:JOX458792 JYT458791:JYT458792 KIP458791:KIP458792 KSL458791:KSL458792 LCH458791:LCH458792 LMD458791:LMD458792 LVZ458791:LVZ458792 MFV458791:MFV458792 MPR458791:MPR458792 MZN458791:MZN458792 NJJ458791:NJJ458792 NTF458791:NTF458792 ODB458791:ODB458792 OMX458791:OMX458792 OWT458791:OWT458792 PGP458791:PGP458792 PQL458791:PQL458792 QAH458791:QAH458792 QKD458791:QKD458792 QTZ458791:QTZ458792 RDV458791:RDV458792 RNR458791:RNR458792 RXN458791:RXN458792 SHJ458791:SHJ458792 SRF458791:SRF458792 TBB458791:TBB458792 TKX458791:TKX458792 TUT458791:TUT458792 UEP458791:UEP458792 UOL458791:UOL458792 UYH458791:UYH458792 VID458791:VID458792 VRZ458791:VRZ458792 WBV458791:WBV458792 WLR458791:WLR458792 WVN458791:WVN458792 F524327:F524328 JB524327:JB524328 SX524327:SX524328 ACT524327:ACT524328 AMP524327:AMP524328 AWL524327:AWL524328 BGH524327:BGH524328 BQD524327:BQD524328 BZZ524327:BZZ524328 CJV524327:CJV524328 CTR524327:CTR524328 DDN524327:DDN524328 DNJ524327:DNJ524328 DXF524327:DXF524328 EHB524327:EHB524328 EQX524327:EQX524328 FAT524327:FAT524328 FKP524327:FKP524328 FUL524327:FUL524328 GEH524327:GEH524328 GOD524327:GOD524328 GXZ524327:GXZ524328 HHV524327:HHV524328 HRR524327:HRR524328 IBN524327:IBN524328 ILJ524327:ILJ524328 IVF524327:IVF524328 JFB524327:JFB524328 JOX524327:JOX524328 JYT524327:JYT524328 KIP524327:KIP524328 KSL524327:KSL524328 LCH524327:LCH524328 LMD524327:LMD524328 LVZ524327:LVZ524328 MFV524327:MFV524328 MPR524327:MPR524328 MZN524327:MZN524328 NJJ524327:NJJ524328 NTF524327:NTF524328 ODB524327:ODB524328 OMX524327:OMX524328 OWT524327:OWT524328 PGP524327:PGP524328 PQL524327:PQL524328 QAH524327:QAH524328 QKD524327:QKD524328 QTZ524327:QTZ524328 RDV524327:RDV524328 RNR524327:RNR524328 RXN524327:RXN524328 SHJ524327:SHJ524328 SRF524327:SRF524328 TBB524327:TBB524328 TKX524327:TKX524328 TUT524327:TUT524328 UEP524327:UEP524328 UOL524327:UOL524328 UYH524327:UYH524328 VID524327:VID524328 VRZ524327:VRZ524328 WBV524327:WBV524328 WLR524327:WLR524328 WVN524327:WVN524328 F589863:F589864 JB589863:JB589864 SX589863:SX589864 ACT589863:ACT589864 AMP589863:AMP589864 AWL589863:AWL589864 BGH589863:BGH589864 BQD589863:BQD589864 BZZ589863:BZZ589864 CJV589863:CJV589864 CTR589863:CTR589864 DDN589863:DDN589864 DNJ589863:DNJ589864 DXF589863:DXF589864 EHB589863:EHB589864 EQX589863:EQX589864 FAT589863:FAT589864 FKP589863:FKP589864 FUL589863:FUL589864 GEH589863:GEH589864 GOD589863:GOD589864 GXZ589863:GXZ589864 HHV589863:HHV589864 HRR589863:HRR589864 IBN589863:IBN589864 ILJ589863:ILJ589864 IVF589863:IVF589864 JFB589863:JFB589864 JOX589863:JOX589864 JYT589863:JYT589864 KIP589863:KIP589864 KSL589863:KSL589864 LCH589863:LCH589864 LMD589863:LMD589864 LVZ589863:LVZ589864 MFV589863:MFV589864 MPR589863:MPR589864 MZN589863:MZN589864 NJJ589863:NJJ589864 NTF589863:NTF589864 ODB589863:ODB589864 OMX589863:OMX589864 OWT589863:OWT589864 PGP589863:PGP589864 PQL589863:PQL589864 QAH589863:QAH589864 QKD589863:QKD589864 QTZ589863:QTZ589864 RDV589863:RDV589864 RNR589863:RNR589864 RXN589863:RXN589864 SHJ589863:SHJ589864 SRF589863:SRF589864 TBB589863:TBB589864 TKX589863:TKX589864 TUT589863:TUT589864 UEP589863:UEP589864 UOL589863:UOL589864 UYH589863:UYH589864 VID589863:VID589864 VRZ589863:VRZ589864 WBV589863:WBV589864 WLR589863:WLR589864 WVN589863:WVN589864 F655399:F655400 JB655399:JB655400 SX655399:SX655400 ACT655399:ACT655400 AMP655399:AMP655400 AWL655399:AWL655400 BGH655399:BGH655400 BQD655399:BQD655400 BZZ655399:BZZ655400 CJV655399:CJV655400 CTR655399:CTR655400 DDN655399:DDN655400 DNJ655399:DNJ655400 DXF655399:DXF655400 EHB655399:EHB655400 EQX655399:EQX655400 FAT655399:FAT655400 FKP655399:FKP655400 FUL655399:FUL655400 GEH655399:GEH655400 GOD655399:GOD655400 GXZ655399:GXZ655400 HHV655399:HHV655400 HRR655399:HRR655400 IBN655399:IBN655400 ILJ655399:ILJ655400 IVF655399:IVF655400 JFB655399:JFB655400 JOX655399:JOX655400 JYT655399:JYT655400 KIP655399:KIP655400 KSL655399:KSL655400 LCH655399:LCH655400 LMD655399:LMD655400 LVZ655399:LVZ655400 MFV655399:MFV655400 MPR655399:MPR655400 MZN655399:MZN655400 NJJ655399:NJJ655400 NTF655399:NTF655400 ODB655399:ODB655400 OMX655399:OMX655400 OWT655399:OWT655400 PGP655399:PGP655400 PQL655399:PQL655400 QAH655399:QAH655400 QKD655399:QKD655400 QTZ655399:QTZ655400 RDV655399:RDV655400 RNR655399:RNR655400 RXN655399:RXN655400 SHJ655399:SHJ655400 SRF655399:SRF655400 TBB655399:TBB655400 TKX655399:TKX655400 TUT655399:TUT655400 UEP655399:UEP655400 UOL655399:UOL655400 UYH655399:UYH655400 VID655399:VID655400 VRZ655399:VRZ655400 WBV655399:WBV655400 WLR655399:WLR655400 WVN655399:WVN655400 F720935:F720936 JB720935:JB720936 SX720935:SX720936 ACT720935:ACT720936 AMP720935:AMP720936 AWL720935:AWL720936 BGH720935:BGH720936 BQD720935:BQD720936 BZZ720935:BZZ720936 CJV720935:CJV720936 CTR720935:CTR720936 DDN720935:DDN720936 DNJ720935:DNJ720936 DXF720935:DXF720936 EHB720935:EHB720936 EQX720935:EQX720936 FAT720935:FAT720936 FKP720935:FKP720936 FUL720935:FUL720936 GEH720935:GEH720936 GOD720935:GOD720936 GXZ720935:GXZ720936 HHV720935:HHV720936 HRR720935:HRR720936 IBN720935:IBN720936 ILJ720935:ILJ720936 IVF720935:IVF720936 JFB720935:JFB720936 JOX720935:JOX720936 JYT720935:JYT720936 KIP720935:KIP720936 KSL720935:KSL720936 LCH720935:LCH720936 LMD720935:LMD720936 LVZ720935:LVZ720936 MFV720935:MFV720936 MPR720935:MPR720936 MZN720935:MZN720936 NJJ720935:NJJ720936 NTF720935:NTF720936 ODB720935:ODB720936 OMX720935:OMX720936 OWT720935:OWT720936 PGP720935:PGP720936 PQL720935:PQL720936 QAH720935:QAH720936 QKD720935:QKD720936 QTZ720935:QTZ720936 RDV720935:RDV720936 RNR720935:RNR720936 RXN720935:RXN720936 SHJ720935:SHJ720936 SRF720935:SRF720936 TBB720935:TBB720936 TKX720935:TKX720936 TUT720935:TUT720936 UEP720935:UEP720936 UOL720935:UOL720936 UYH720935:UYH720936 VID720935:VID720936 VRZ720935:VRZ720936 WBV720935:WBV720936 WLR720935:WLR720936 WVN720935:WVN720936 F786471:F786472 JB786471:JB786472 SX786471:SX786472 ACT786471:ACT786472 AMP786471:AMP786472 AWL786471:AWL786472 BGH786471:BGH786472 BQD786471:BQD786472 BZZ786471:BZZ786472 CJV786471:CJV786472 CTR786471:CTR786472 DDN786471:DDN786472 DNJ786471:DNJ786472 DXF786471:DXF786472 EHB786471:EHB786472 EQX786471:EQX786472 FAT786471:FAT786472 FKP786471:FKP786472 FUL786471:FUL786472 GEH786471:GEH786472 GOD786471:GOD786472 GXZ786471:GXZ786472 HHV786471:HHV786472 HRR786471:HRR786472 IBN786471:IBN786472 ILJ786471:ILJ786472 IVF786471:IVF786472 JFB786471:JFB786472 JOX786471:JOX786472 JYT786471:JYT786472 KIP786471:KIP786472 KSL786471:KSL786472 LCH786471:LCH786472 LMD786471:LMD786472 LVZ786471:LVZ786472 MFV786471:MFV786472 MPR786471:MPR786472 MZN786471:MZN786472 NJJ786471:NJJ786472 NTF786471:NTF786472 ODB786471:ODB786472 OMX786471:OMX786472 OWT786471:OWT786472 PGP786471:PGP786472 PQL786471:PQL786472 QAH786471:QAH786472 QKD786471:QKD786472 QTZ786471:QTZ786472 RDV786471:RDV786472 RNR786471:RNR786472 RXN786471:RXN786472 SHJ786471:SHJ786472 SRF786471:SRF786472 TBB786471:TBB786472 TKX786471:TKX786472 TUT786471:TUT786472 UEP786471:UEP786472 UOL786471:UOL786472 UYH786471:UYH786472 VID786471:VID786472 VRZ786471:VRZ786472 WBV786471:WBV786472 WLR786471:WLR786472 WVN786471:WVN786472 F852007:F852008 JB852007:JB852008 SX852007:SX852008 ACT852007:ACT852008 AMP852007:AMP852008 AWL852007:AWL852008 BGH852007:BGH852008 BQD852007:BQD852008 BZZ852007:BZZ852008 CJV852007:CJV852008 CTR852007:CTR852008 DDN852007:DDN852008 DNJ852007:DNJ852008 DXF852007:DXF852008 EHB852007:EHB852008 EQX852007:EQX852008 FAT852007:FAT852008 FKP852007:FKP852008 FUL852007:FUL852008 GEH852007:GEH852008 GOD852007:GOD852008 GXZ852007:GXZ852008 HHV852007:HHV852008 HRR852007:HRR852008 IBN852007:IBN852008 ILJ852007:ILJ852008 IVF852007:IVF852008 JFB852007:JFB852008 JOX852007:JOX852008 JYT852007:JYT852008 KIP852007:KIP852008 KSL852007:KSL852008 LCH852007:LCH852008 LMD852007:LMD852008 LVZ852007:LVZ852008 MFV852007:MFV852008 MPR852007:MPR852008 MZN852007:MZN852008 NJJ852007:NJJ852008 NTF852007:NTF852008 ODB852007:ODB852008 OMX852007:OMX852008 OWT852007:OWT852008 PGP852007:PGP852008 PQL852007:PQL852008 QAH852007:QAH852008 QKD852007:QKD852008 QTZ852007:QTZ852008 RDV852007:RDV852008 RNR852007:RNR852008 RXN852007:RXN852008 SHJ852007:SHJ852008 SRF852007:SRF852008 TBB852007:TBB852008 TKX852007:TKX852008 TUT852007:TUT852008 UEP852007:UEP852008 UOL852007:UOL852008 UYH852007:UYH852008 VID852007:VID852008 VRZ852007:VRZ852008 WBV852007:WBV852008 WLR852007:WLR852008 WVN852007:WVN852008 F917543:F917544 JB917543:JB917544 SX917543:SX917544 ACT917543:ACT917544 AMP917543:AMP917544 AWL917543:AWL917544 BGH917543:BGH917544 BQD917543:BQD917544 BZZ917543:BZZ917544 CJV917543:CJV917544 CTR917543:CTR917544 DDN917543:DDN917544 DNJ917543:DNJ917544 DXF917543:DXF917544 EHB917543:EHB917544 EQX917543:EQX917544 FAT917543:FAT917544 FKP917543:FKP917544 FUL917543:FUL917544 GEH917543:GEH917544 GOD917543:GOD917544 GXZ917543:GXZ917544 HHV917543:HHV917544 HRR917543:HRR917544 IBN917543:IBN917544 ILJ917543:ILJ917544 IVF917543:IVF917544 JFB917543:JFB917544 JOX917543:JOX917544 JYT917543:JYT917544 KIP917543:KIP917544 KSL917543:KSL917544 LCH917543:LCH917544 LMD917543:LMD917544 LVZ917543:LVZ917544 MFV917543:MFV917544 MPR917543:MPR917544 MZN917543:MZN917544 NJJ917543:NJJ917544 NTF917543:NTF917544 ODB917543:ODB917544 OMX917543:OMX917544 OWT917543:OWT917544 PGP917543:PGP917544 PQL917543:PQL917544 QAH917543:QAH917544 QKD917543:QKD917544 QTZ917543:QTZ917544 RDV917543:RDV917544 RNR917543:RNR917544 RXN917543:RXN917544 SHJ917543:SHJ917544 SRF917543:SRF917544 TBB917543:TBB917544 TKX917543:TKX917544 TUT917543:TUT917544 UEP917543:UEP917544 UOL917543:UOL917544 UYH917543:UYH917544 VID917543:VID917544 VRZ917543:VRZ917544 WBV917543:WBV917544 WLR917543:WLR917544 WVN917543:WVN917544 F983079:F983080 JB983079:JB983080 SX983079:SX983080 ACT983079:ACT983080 AMP983079:AMP983080 AWL983079:AWL983080 BGH983079:BGH983080 BQD983079:BQD983080 BZZ983079:BZZ983080 CJV983079:CJV983080 CTR983079:CTR983080 DDN983079:DDN983080 DNJ983079:DNJ983080 DXF983079:DXF983080 EHB983079:EHB983080 EQX983079:EQX983080 FAT983079:FAT983080 FKP983079:FKP983080 FUL983079:FUL983080 GEH983079:GEH983080 GOD983079:GOD983080 GXZ983079:GXZ983080 HHV983079:HHV983080 HRR983079:HRR983080 IBN983079:IBN983080 ILJ983079:ILJ983080 IVF983079:IVF983080 JFB983079:JFB983080 JOX983079:JOX983080 JYT983079:JYT983080 KIP983079:KIP983080 KSL983079:KSL983080 LCH983079:LCH983080 LMD983079:LMD983080 LVZ983079:LVZ983080 MFV983079:MFV983080 MPR983079:MPR983080 MZN983079:MZN983080 NJJ983079:NJJ983080 NTF983079:NTF983080 ODB983079:ODB983080 OMX983079:OMX983080 OWT983079:OWT983080 PGP983079:PGP983080 PQL983079:PQL983080 QAH983079:QAH983080 QKD983079:QKD983080 QTZ983079:QTZ983080 RDV983079:RDV983080 RNR983079:RNR983080 RXN983079:RXN983080 SHJ983079:SHJ983080 SRF983079:SRF983080 TBB983079:TBB983080 TKX983079:TKX983080 TUT983079:TUT983080 UEP983079:UEP983080 UOL983079:UOL983080 UYH983079:UYH983080 VID983079:VID983080 VRZ983079:VRZ983080 WBV983079:WBV983080 WLR983079:WLR983080 WVN983079:WVN983080" xr:uid="{50B5CC7B-874A-45C5-8E69-3AF1A5BC972B}">
      <formula1>"公共课,专业基础课,专业课"</formula1>
    </dataValidation>
    <dataValidation type="list" allowBlank="1" showInputMessage="1" showErrorMessage="1" sqref="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N21:N39 JJ21:JJ39 TF21:TF39 ADB21:ADB39 AMX21:AMX39 AWT21:AWT39 BGP21:BGP39 BQL21:BQL39 CAH21:CAH39 CKD21:CKD39 CTZ21:CTZ39 DDV21:DDV39 DNR21:DNR39 DXN21:DXN39 EHJ21:EHJ39 ERF21:ERF39 FBB21:FBB39 FKX21:FKX39 FUT21:FUT39 GEP21:GEP39 GOL21:GOL39 GYH21:GYH39 HID21:HID39 HRZ21:HRZ39 IBV21:IBV39 ILR21:ILR39 IVN21:IVN39 JFJ21:JFJ39 JPF21:JPF39 JZB21:JZB39 KIX21:KIX39 KST21:KST39 LCP21:LCP39 LML21:LML39 LWH21:LWH39 MGD21:MGD39 MPZ21:MPZ39 MZV21:MZV39 NJR21:NJR39 NTN21:NTN39 ODJ21:ODJ39 ONF21:ONF39 OXB21:OXB39 PGX21:PGX39 PQT21:PQT39 QAP21:QAP39 QKL21:QKL39 QUH21:QUH39 RED21:RED39 RNZ21:RNZ39 RXV21:RXV39 SHR21:SHR39 SRN21:SRN39 TBJ21:TBJ39 TLF21:TLF39 TVB21:TVB39 UEX21:UEX39 UOT21:UOT39 UYP21:UYP39 VIL21:VIL39 VSH21:VSH39 WCD21:WCD39 WLZ21:WLZ39 WVV21:WVV39 N65557:N65575 JJ65557:JJ65575 TF65557:TF65575 ADB65557:ADB65575 AMX65557:AMX65575 AWT65557:AWT65575 BGP65557:BGP65575 BQL65557:BQL65575 CAH65557:CAH65575 CKD65557:CKD65575 CTZ65557:CTZ65575 DDV65557:DDV65575 DNR65557:DNR65575 DXN65557:DXN65575 EHJ65557:EHJ65575 ERF65557:ERF65575 FBB65557:FBB65575 FKX65557:FKX65575 FUT65557:FUT65575 GEP65557:GEP65575 GOL65557:GOL65575 GYH65557:GYH65575 HID65557:HID65575 HRZ65557:HRZ65575 IBV65557:IBV65575 ILR65557:ILR65575 IVN65557:IVN65575 JFJ65557:JFJ65575 JPF65557:JPF65575 JZB65557:JZB65575 KIX65557:KIX65575 KST65557:KST65575 LCP65557:LCP65575 LML65557:LML65575 LWH65557:LWH65575 MGD65557:MGD65575 MPZ65557:MPZ65575 MZV65557:MZV65575 NJR65557:NJR65575 NTN65557:NTN65575 ODJ65557:ODJ65575 ONF65557:ONF65575 OXB65557:OXB65575 PGX65557:PGX65575 PQT65557:PQT65575 QAP65557:QAP65575 QKL65557:QKL65575 QUH65557:QUH65575 RED65557:RED65575 RNZ65557:RNZ65575 RXV65557:RXV65575 SHR65557:SHR65575 SRN65557:SRN65575 TBJ65557:TBJ65575 TLF65557:TLF65575 TVB65557:TVB65575 UEX65557:UEX65575 UOT65557:UOT65575 UYP65557:UYP65575 VIL65557:VIL65575 VSH65557:VSH65575 WCD65557:WCD65575 WLZ65557:WLZ65575 WVV65557:WVV65575 N131093:N131111 JJ131093:JJ131111 TF131093:TF131111 ADB131093:ADB131111 AMX131093:AMX131111 AWT131093:AWT131111 BGP131093:BGP131111 BQL131093:BQL131111 CAH131093:CAH131111 CKD131093:CKD131111 CTZ131093:CTZ131111 DDV131093:DDV131111 DNR131093:DNR131111 DXN131093:DXN131111 EHJ131093:EHJ131111 ERF131093:ERF131111 FBB131093:FBB131111 FKX131093:FKX131111 FUT131093:FUT131111 GEP131093:GEP131111 GOL131093:GOL131111 GYH131093:GYH131111 HID131093:HID131111 HRZ131093:HRZ131111 IBV131093:IBV131111 ILR131093:ILR131111 IVN131093:IVN131111 JFJ131093:JFJ131111 JPF131093:JPF131111 JZB131093:JZB131111 KIX131093:KIX131111 KST131093:KST131111 LCP131093:LCP131111 LML131093:LML131111 LWH131093:LWH131111 MGD131093:MGD131111 MPZ131093:MPZ131111 MZV131093:MZV131111 NJR131093:NJR131111 NTN131093:NTN131111 ODJ131093:ODJ131111 ONF131093:ONF131111 OXB131093:OXB131111 PGX131093:PGX131111 PQT131093:PQT131111 QAP131093:QAP131111 QKL131093:QKL131111 QUH131093:QUH131111 RED131093:RED131111 RNZ131093:RNZ131111 RXV131093:RXV131111 SHR131093:SHR131111 SRN131093:SRN131111 TBJ131093:TBJ131111 TLF131093:TLF131111 TVB131093:TVB131111 UEX131093:UEX131111 UOT131093:UOT131111 UYP131093:UYP131111 VIL131093:VIL131111 VSH131093:VSH131111 WCD131093:WCD131111 WLZ131093:WLZ131111 WVV131093:WVV131111 N196629:N196647 JJ196629:JJ196647 TF196629:TF196647 ADB196629:ADB196647 AMX196629:AMX196647 AWT196629:AWT196647 BGP196629:BGP196647 BQL196629:BQL196647 CAH196629:CAH196647 CKD196629:CKD196647 CTZ196629:CTZ196647 DDV196629:DDV196647 DNR196629:DNR196647 DXN196629:DXN196647 EHJ196629:EHJ196647 ERF196629:ERF196647 FBB196629:FBB196647 FKX196629:FKX196647 FUT196629:FUT196647 GEP196629:GEP196647 GOL196629:GOL196647 GYH196629:GYH196647 HID196629:HID196647 HRZ196629:HRZ196647 IBV196629:IBV196647 ILR196629:ILR196647 IVN196629:IVN196647 JFJ196629:JFJ196647 JPF196629:JPF196647 JZB196629:JZB196647 KIX196629:KIX196647 KST196629:KST196647 LCP196629:LCP196647 LML196629:LML196647 LWH196629:LWH196647 MGD196629:MGD196647 MPZ196629:MPZ196647 MZV196629:MZV196647 NJR196629:NJR196647 NTN196629:NTN196647 ODJ196629:ODJ196647 ONF196629:ONF196647 OXB196629:OXB196647 PGX196629:PGX196647 PQT196629:PQT196647 QAP196629:QAP196647 QKL196629:QKL196647 QUH196629:QUH196647 RED196629:RED196647 RNZ196629:RNZ196647 RXV196629:RXV196647 SHR196629:SHR196647 SRN196629:SRN196647 TBJ196629:TBJ196647 TLF196629:TLF196647 TVB196629:TVB196647 UEX196629:UEX196647 UOT196629:UOT196647 UYP196629:UYP196647 VIL196629:VIL196647 VSH196629:VSH196647 WCD196629:WCD196647 WLZ196629:WLZ196647 WVV196629:WVV196647 N262165:N262183 JJ262165:JJ262183 TF262165:TF262183 ADB262165:ADB262183 AMX262165:AMX262183 AWT262165:AWT262183 BGP262165:BGP262183 BQL262165:BQL262183 CAH262165:CAH262183 CKD262165:CKD262183 CTZ262165:CTZ262183 DDV262165:DDV262183 DNR262165:DNR262183 DXN262165:DXN262183 EHJ262165:EHJ262183 ERF262165:ERF262183 FBB262165:FBB262183 FKX262165:FKX262183 FUT262165:FUT262183 GEP262165:GEP262183 GOL262165:GOL262183 GYH262165:GYH262183 HID262165:HID262183 HRZ262165:HRZ262183 IBV262165:IBV262183 ILR262165:ILR262183 IVN262165:IVN262183 JFJ262165:JFJ262183 JPF262165:JPF262183 JZB262165:JZB262183 KIX262165:KIX262183 KST262165:KST262183 LCP262165:LCP262183 LML262165:LML262183 LWH262165:LWH262183 MGD262165:MGD262183 MPZ262165:MPZ262183 MZV262165:MZV262183 NJR262165:NJR262183 NTN262165:NTN262183 ODJ262165:ODJ262183 ONF262165:ONF262183 OXB262165:OXB262183 PGX262165:PGX262183 PQT262165:PQT262183 QAP262165:QAP262183 QKL262165:QKL262183 QUH262165:QUH262183 RED262165:RED262183 RNZ262165:RNZ262183 RXV262165:RXV262183 SHR262165:SHR262183 SRN262165:SRN262183 TBJ262165:TBJ262183 TLF262165:TLF262183 TVB262165:TVB262183 UEX262165:UEX262183 UOT262165:UOT262183 UYP262165:UYP262183 VIL262165:VIL262183 VSH262165:VSH262183 WCD262165:WCD262183 WLZ262165:WLZ262183 WVV262165:WVV262183 N327701:N327719 JJ327701:JJ327719 TF327701:TF327719 ADB327701:ADB327719 AMX327701:AMX327719 AWT327701:AWT327719 BGP327701:BGP327719 BQL327701:BQL327719 CAH327701:CAH327719 CKD327701:CKD327719 CTZ327701:CTZ327719 DDV327701:DDV327719 DNR327701:DNR327719 DXN327701:DXN327719 EHJ327701:EHJ327719 ERF327701:ERF327719 FBB327701:FBB327719 FKX327701:FKX327719 FUT327701:FUT327719 GEP327701:GEP327719 GOL327701:GOL327719 GYH327701:GYH327719 HID327701:HID327719 HRZ327701:HRZ327719 IBV327701:IBV327719 ILR327701:ILR327719 IVN327701:IVN327719 JFJ327701:JFJ327719 JPF327701:JPF327719 JZB327701:JZB327719 KIX327701:KIX327719 KST327701:KST327719 LCP327701:LCP327719 LML327701:LML327719 LWH327701:LWH327719 MGD327701:MGD327719 MPZ327701:MPZ327719 MZV327701:MZV327719 NJR327701:NJR327719 NTN327701:NTN327719 ODJ327701:ODJ327719 ONF327701:ONF327719 OXB327701:OXB327719 PGX327701:PGX327719 PQT327701:PQT327719 QAP327701:QAP327719 QKL327701:QKL327719 QUH327701:QUH327719 RED327701:RED327719 RNZ327701:RNZ327719 RXV327701:RXV327719 SHR327701:SHR327719 SRN327701:SRN327719 TBJ327701:TBJ327719 TLF327701:TLF327719 TVB327701:TVB327719 UEX327701:UEX327719 UOT327701:UOT327719 UYP327701:UYP327719 VIL327701:VIL327719 VSH327701:VSH327719 WCD327701:WCD327719 WLZ327701:WLZ327719 WVV327701:WVV327719 N393237:N393255 JJ393237:JJ393255 TF393237:TF393255 ADB393237:ADB393255 AMX393237:AMX393255 AWT393237:AWT393255 BGP393237:BGP393255 BQL393237:BQL393255 CAH393237:CAH393255 CKD393237:CKD393255 CTZ393237:CTZ393255 DDV393237:DDV393255 DNR393237:DNR393255 DXN393237:DXN393255 EHJ393237:EHJ393255 ERF393237:ERF393255 FBB393237:FBB393255 FKX393237:FKX393255 FUT393237:FUT393255 GEP393237:GEP393255 GOL393237:GOL393255 GYH393237:GYH393255 HID393237:HID393255 HRZ393237:HRZ393255 IBV393237:IBV393255 ILR393237:ILR393255 IVN393237:IVN393255 JFJ393237:JFJ393255 JPF393237:JPF393255 JZB393237:JZB393255 KIX393237:KIX393255 KST393237:KST393255 LCP393237:LCP393255 LML393237:LML393255 LWH393237:LWH393255 MGD393237:MGD393255 MPZ393237:MPZ393255 MZV393237:MZV393255 NJR393237:NJR393255 NTN393237:NTN393255 ODJ393237:ODJ393255 ONF393237:ONF393255 OXB393237:OXB393255 PGX393237:PGX393255 PQT393237:PQT393255 QAP393237:QAP393255 QKL393237:QKL393255 QUH393237:QUH393255 RED393237:RED393255 RNZ393237:RNZ393255 RXV393237:RXV393255 SHR393237:SHR393255 SRN393237:SRN393255 TBJ393237:TBJ393255 TLF393237:TLF393255 TVB393237:TVB393255 UEX393237:UEX393255 UOT393237:UOT393255 UYP393237:UYP393255 VIL393237:VIL393255 VSH393237:VSH393255 WCD393237:WCD393255 WLZ393237:WLZ393255 WVV393237:WVV393255 N458773:N458791 JJ458773:JJ458791 TF458773:TF458791 ADB458773:ADB458791 AMX458773:AMX458791 AWT458773:AWT458791 BGP458773:BGP458791 BQL458773:BQL458791 CAH458773:CAH458791 CKD458773:CKD458791 CTZ458773:CTZ458791 DDV458773:DDV458791 DNR458773:DNR458791 DXN458773:DXN458791 EHJ458773:EHJ458791 ERF458773:ERF458791 FBB458773:FBB458791 FKX458773:FKX458791 FUT458773:FUT458791 GEP458773:GEP458791 GOL458773:GOL458791 GYH458773:GYH458791 HID458773:HID458791 HRZ458773:HRZ458791 IBV458773:IBV458791 ILR458773:ILR458791 IVN458773:IVN458791 JFJ458773:JFJ458791 JPF458773:JPF458791 JZB458773:JZB458791 KIX458773:KIX458791 KST458773:KST458791 LCP458773:LCP458791 LML458773:LML458791 LWH458773:LWH458791 MGD458773:MGD458791 MPZ458773:MPZ458791 MZV458773:MZV458791 NJR458773:NJR458791 NTN458773:NTN458791 ODJ458773:ODJ458791 ONF458773:ONF458791 OXB458773:OXB458791 PGX458773:PGX458791 PQT458773:PQT458791 QAP458773:QAP458791 QKL458773:QKL458791 QUH458773:QUH458791 RED458773:RED458791 RNZ458773:RNZ458791 RXV458773:RXV458791 SHR458773:SHR458791 SRN458773:SRN458791 TBJ458773:TBJ458791 TLF458773:TLF458791 TVB458773:TVB458791 UEX458773:UEX458791 UOT458773:UOT458791 UYP458773:UYP458791 VIL458773:VIL458791 VSH458773:VSH458791 WCD458773:WCD458791 WLZ458773:WLZ458791 WVV458773:WVV458791 N524309:N524327 JJ524309:JJ524327 TF524309:TF524327 ADB524309:ADB524327 AMX524309:AMX524327 AWT524309:AWT524327 BGP524309:BGP524327 BQL524309:BQL524327 CAH524309:CAH524327 CKD524309:CKD524327 CTZ524309:CTZ524327 DDV524309:DDV524327 DNR524309:DNR524327 DXN524309:DXN524327 EHJ524309:EHJ524327 ERF524309:ERF524327 FBB524309:FBB524327 FKX524309:FKX524327 FUT524309:FUT524327 GEP524309:GEP524327 GOL524309:GOL524327 GYH524309:GYH524327 HID524309:HID524327 HRZ524309:HRZ524327 IBV524309:IBV524327 ILR524309:ILR524327 IVN524309:IVN524327 JFJ524309:JFJ524327 JPF524309:JPF524327 JZB524309:JZB524327 KIX524309:KIX524327 KST524309:KST524327 LCP524309:LCP524327 LML524309:LML524327 LWH524309:LWH524327 MGD524309:MGD524327 MPZ524309:MPZ524327 MZV524309:MZV524327 NJR524309:NJR524327 NTN524309:NTN524327 ODJ524309:ODJ524327 ONF524309:ONF524327 OXB524309:OXB524327 PGX524309:PGX524327 PQT524309:PQT524327 QAP524309:QAP524327 QKL524309:QKL524327 QUH524309:QUH524327 RED524309:RED524327 RNZ524309:RNZ524327 RXV524309:RXV524327 SHR524309:SHR524327 SRN524309:SRN524327 TBJ524309:TBJ524327 TLF524309:TLF524327 TVB524309:TVB524327 UEX524309:UEX524327 UOT524309:UOT524327 UYP524309:UYP524327 VIL524309:VIL524327 VSH524309:VSH524327 WCD524309:WCD524327 WLZ524309:WLZ524327 WVV524309:WVV524327 N589845:N589863 JJ589845:JJ589863 TF589845:TF589863 ADB589845:ADB589863 AMX589845:AMX589863 AWT589845:AWT589863 BGP589845:BGP589863 BQL589845:BQL589863 CAH589845:CAH589863 CKD589845:CKD589863 CTZ589845:CTZ589863 DDV589845:DDV589863 DNR589845:DNR589863 DXN589845:DXN589863 EHJ589845:EHJ589863 ERF589845:ERF589863 FBB589845:FBB589863 FKX589845:FKX589863 FUT589845:FUT589863 GEP589845:GEP589863 GOL589845:GOL589863 GYH589845:GYH589863 HID589845:HID589863 HRZ589845:HRZ589863 IBV589845:IBV589863 ILR589845:ILR589863 IVN589845:IVN589863 JFJ589845:JFJ589863 JPF589845:JPF589863 JZB589845:JZB589863 KIX589845:KIX589863 KST589845:KST589863 LCP589845:LCP589863 LML589845:LML589863 LWH589845:LWH589863 MGD589845:MGD589863 MPZ589845:MPZ589863 MZV589845:MZV589863 NJR589845:NJR589863 NTN589845:NTN589863 ODJ589845:ODJ589863 ONF589845:ONF589863 OXB589845:OXB589863 PGX589845:PGX589863 PQT589845:PQT589863 QAP589845:QAP589863 QKL589845:QKL589863 QUH589845:QUH589863 RED589845:RED589863 RNZ589845:RNZ589863 RXV589845:RXV589863 SHR589845:SHR589863 SRN589845:SRN589863 TBJ589845:TBJ589863 TLF589845:TLF589863 TVB589845:TVB589863 UEX589845:UEX589863 UOT589845:UOT589863 UYP589845:UYP589863 VIL589845:VIL589863 VSH589845:VSH589863 WCD589845:WCD589863 WLZ589845:WLZ589863 WVV589845:WVV589863 N655381:N655399 JJ655381:JJ655399 TF655381:TF655399 ADB655381:ADB655399 AMX655381:AMX655399 AWT655381:AWT655399 BGP655381:BGP655399 BQL655381:BQL655399 CAH655381:CAH655399 CKD655381:CKD655399 CTZ655381:CTZ655399 DDV655381:DDV655399 DNR655381:DNR655399 DXN655381:DXN655399 EHJ655381:EHJ655399 ERF655381:ERF655399 FBB655381:FBB655399 FKX655381:FKX655399 FUT655381:FUT655399 GEP655381:GEP655399 GOL655381:GOL655399 GYH655381:GYH655399 HID655381:HID655399 HRZ655381:HRZ655399 IBV655381:IBV655399 ILR655381:ILR655399 IVN655381:IVN655399 JFJ655381:JFJ655399 JPF655381:JPF655399 JZB655381:JZB655399 KIX655381:KIX655399 KST655381:KST655399 LCP655381:LCP655399 LML655381:LML655399 LWH655381:LWH655399 MGD655381:MGD655399 MPZ655381:MPZ655399 MZV655381:MZV655399 NJR655381:NJR655399 NTN655381:NTN655399 ODJ655381:ODJ655399 ONF655381:ONF655399 OXB655381:OXB655399 PGX655381:PGX655399 PQT655381:PQT655399 QAP655381:QAP655399 QKL655381:QKL655399 QUH655381:QUH655399 RED655381:RED655399 RNZ655381:RNZ655399 RXV655381:RXV655399 SHR655381:SHR655399 SRN655381:SRN655399 TBJ655381:TBJ655399 TLF655381:TLF655399 TVB655381:TVB655399 UEX655381:UEX655399 UOT655381:UOT655399 UYP655381:UYP655399 VIL655381:VIL655399 VSH655381:VSH655399 WCD655381:WCD655399 WLZ655381:WLZ655399 WVV655381:WVV655399 N720917:N720935 JJ720917:JJ720935 TF720917:TF720935 ADB720917:ADB720935 AMX720917:AMX720935 AWT720917:AWT720935 BGP720917:BGP720935 BQL720917:BQL720935 CAH720917:CAH720935 CKD720917:CKD720935 CTZ720917:CTZ720935 DDV720917:DDV720935 DNR720917:DNR720935 DXN720917:DXN720935 EHJ720917:EHJ720935 ERF720917:ERF720935 FBB720917:FBB720935 FKX720917:FKX720935 FUT720917:FUT720935 GEP720917:GEP720935 GOL720917:GOL720935 GYH720917:GYH720935 HID720917:HID720935 HRZ720917:HRZ720935 IBV720917:IBV720935 ILR720917:ILR720935 IVN720917:IVN720935 JFJ720917:JFJ720935 JPF720917:JPF720935 JZB720917:JZB720935 KIX720917:KIX720935 KST720917:KST720935 LCP720917:LCP720935 LML720917:LML720935 LWH720917:LWH720935 MGD720917:MGD720935 MPZ720917:MPZ720935 MZV720917:MZV720935 NJR720917:NJR720935 NTN720917:NTN720935 ODJ720917:ODJ720935 ONF720917:ONF720935 OXB720917:OXB720935 PGX720917:PGX720935 PQT720917:PQT720935 QAP720917:QAP720935 QKL720917:QKL720935 QUH720917:QUH720935 RED720917:RED720935 RNZ720917:RNZ720935 RXV720917:RXV720935 SHR720917:SHR720935 SRN720917:SRN720935 TBJ720917:TBJ720935 TLF720917:TLF720935 TVB720917:TVB720935 UEX720917:UEX720935 UOT720917:UOT720935 UYP720917:UYP720935 VIL720917:VIL720935 VSH720917:VSH720935 WCD720917:WCD720935 WLZ720917:WLZ720935 WVV720917:WVV720935 N786453:N786471 JJ786453:JJ786471 TF786453:TF786471 ADB786453:ADB786471 AMX786453:AMX786471 AWT786453:AWT786471 BGP786453:BGP786471 BQL786453:BQL786471 CAH786453:CAH786471 CKD786453:CKD786471 CTZ786453:CTZ786471 DDV786453:DDV786471 DNR786453:DNR786471 DXN786453:DXN786471 EHJ786453:EHJ786471 ERF786453:ERF786471 FBB786453:FBB786471 FKX786453:FKX786471 FUT786453:FUT786471 GEP786453:GEP786471 GOL786453:GOL786471 GYH786453:GYH786471 HID786453:HID786471 HRZ786453:HRZ786471 IBV786453:IBV786471 ILR786453:ILR786471 IVN786453:IVN786471 JFJ786453:JFJ786471 JPF786453:JPF786471 JZB786453:JZB786471 KIX786453:KIX786471 KST786453:KST786471 LCP786453:LCP786471 LML786453:LML786471 LWH786453:LWH786471 MGD786453:MGD786471 MPZ786453:MPZ786471 MZV786453:MZV786471 NJR786453:NJR786471 NTN786453:NTN786471 ODJ786453:ODJ786471 ONF786453:ONF786471 OXB786453:OXB786471 PGX786453:PGX786471 PQT786453:PQT786471 QAP786453:QAP786471 QKL786453:QKL786471 QUH786453:QUH786471 RED786453:RED786471 RNZ786453:RNZ786471 RXV786453:RXV786471 SHR786453:SHR786471 SRN786453:SRN786471 TBJ786453:TBJ786471 TLF786453:TLF786471 TVB786453:TVB786471 UEX786453:UEX786471 UOT786453:UOT786471 UYP786453:UYP786471 VIL786453:VIL786471 VSH786453:VSH786471 WCD786453:WCD786471 WLZ786453:WLZ786471 WVV786453:WVV786471 N851989:N852007 JJ851989:JJ852007 TF851989:TF852007 ADB851989:ADB852007 AMX851989:AMX852007 AWT851989:AWT852007 BGP851989:BGP852007 BQL851989:BQL852007 CAH851989:CAH852007 CKD851989:CKD852007 CTZ851989:CTZ852007 DDV851989:DDV852007 DNR851989:DNR852007 DXN851989:DXN852007 EHJ851989:EHJ852007 ERF851989:ERF852007 FBB851989:FBB852007 FKX851989:FKX852007 FUT851989:FUT852007 GEP851989:GEP852007 GOL851989:GOL852007 GYH851989:GYH852007 HID851989:HID852007 HRZ851989:HRZ852007 IBV851989:IBV852007 ILR851989:ILR852007 IVN851989:IVN852007 JFJ851989:JFJ852007 JPF851989:JPF852007 JZB851989:JZB852007 KIX851989:KIX852007 KST851989:KST852007 LCP851989:LCP852007 LML851989:LML852007 LWH851989:LWH852007 MGD851989:MGD852007 MPZ851989:MPZ852007 MZV851989:MZV852007 NJR851989:NJR852007 NTN851989:NTN852007 ODJ851989:ODJ852007 ONF851989:ONF852007 OXB851989:OXB852007 PGX851989:PGX852007 PQT851989:PQT852007 QAP851989:QAP852007 QKL851989:QKL852007 QUH851989:QUH852007 RED851989:RED852007 RNZ851989:RNZ852007 RXV851989:RXV852007 SHR851989:SHR852007 SRN851989:SRN852007 TBJ851989:TBJ852007 TLF851989:TLF852007 TVB851989:TVB852007 UEX851989:UEX852007 UOT851989:UOT852007 UYP851989:UYP852007 VIL851989:VIL852007 VSH851989:VSH852007 WCD851989:WCD852007 WLZ851989:WLZ852007 WVV851989:WVV852007 N917525:N917543 JJ917525:JJ917543 TF917525:TF917543 ADB917525:ADB917543 AMX917525:AMX917543 AWT917525:AWT917543 BGP917525:BGP917543 BQL917525:BQL917543 CAH917525:CAH917543 CKD917525:CKD917543 CTZ917525:CTZ917543 DDV917525:DDV917543 DNR917525:DNR917543 DXN917525:DXN917543 EHJ917525:EHJ917543 ERF917525:ERF917543 FBB917525:FBB917543 FKX917525:FKX917543 FUT917525:FUT917543 GEP917525:GEP917543 GOL917525:GOL917543 GYH917525:GYH917543 HID917525:HID917543 HRZ917525:HRZ917543 IBV917525:IBV917543 ILR917525:ILR917543 IVN917525:IVN917543 JFJ917525:JFJ917543 JPF917525:JPF917543 JZB917525:JZB917543 KIX917525:KIX917543 KST917525:KST917543 LCP917525:LCP917543 LML917525:LML917543 LWH917525:LWH917543 MGD917525:MGD917543 MPZ917525:MPZ917543 MZV917525:MZV917543 NJR917525:NJR917543 NTN917525:NTN917543 ODJ917525:ODJ917543 ONF917525:ONF917543 OXB917525:OXB917543 PGX917525:PGX917543 PQT917525:PQT917543 QAP917525:QAP917543 QKL917525:QKL917543 QUH917525:QUH917543 RED917525:RED917543 RNZ917525:RNZ917543 RXV917525:RXV917543 SHR917525:SHR917543 SRN917525:SRN917543 TBJ917525:TBJ917543 TLF917525:TLF917543 TVB917525:TVB917543 UEX917525:UEX917543 UOT917525:UOT917543 UYP917525:UYP917543 VIL917525:VIL917543 VSH917525:VSH917543 WCD917525:WCD917543 WLZ917525:WLZ917543 WVV917525:WVV917543 N983061:N983079 JJ983061:JJ983079 TF983061:TF983079 ADB983061:ADB983079 AMX983061:AMX983079 AWT983061:AWT983079 BGP983061:BGP983079 BQL983061:BQL983079 CAH983061:CAH983079 CKD983061:CKD983079 CTZ983061:CTZ983079 DDV983061:DDV983079 DNR983061:DNR983079 DXN983061:DXN983079 EHJ983061:EHJ983079 ERF983061:ERF983079 FBB983061:FBB983079 FKX983061:FKX983079 FUT983061:FUT983079 GEP983061:GEP983079 GOL983061:GOL983079 GYH983061:GYH983079 HID983061:HID983079 HRZ983061:HRZ983079 IBV983061:IBV983079 ILR983061:ILR983079 IVN983061:IVN983079 JFJ983061:JFJ983079 JPF983061:JPF983079 JZB983061:JZB983079 KIX983061:KIX983079 KST983061:KST983079 LCP983061:LCP983079 LML983061:LML983079 LWH983061:LWH983079 MGD983061:MGD983079 MPZ983061:MPZ983079 MZV983061:MZV983079 NJR983061:NJR983079 NTN983061:NTN983079 ODJ983061:ODJ983079 ONF983061:ONF983079 OXB983061:OXB983079 PGX983061:PGX983079 PQT983061:PQT983079 QAP983061:QAP983079 QKL983061:QKL983079 QUH983061:QUH983079 RED983061:RED983079 RNZ983061:RNZ983079 RXV983061:RXV983079 SHR983061:SHR983079 SRN983061:SRN983079 TBJ983061:TBJ983079 TLF983061:TLF983079 TVB983061:TVB983079 UEX983061:UEX983079 UOT983061:UOT983079 UYP983061:UYP983079 VIL983061:VIL983079 VSH983061:VSH983079 WCD983061:WCD983079 WLZ983061:WLZ983079 WVV983061:WVV983079" xr:uid="{ED3B0C05-CE63-4A69-AD9B-64BB9BB833B0}">
      <formula1>"考查,考试,过程"</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1F35-AB8A-4FCF-800C-E6A3CF5808E7}">
  <dimension ref="A1:R103"/>
  <sheetViews>
    <sheetView workbookViewId="0">
      <pane xSplit="3" ySplit="2" topLeftCell="D3" activePane="bottomRight" state="frozen"/>
      <selection pane="topRight" activeCell="D1" sqref="D1"/>
      <selection pane="bottomLeft" activeCell="A3" sqref="A3"/>
      <selection pane="bottomRight" activeCell="A103" sqref="A103:R103"/>
    </sheetView>
  </sheetViews>
  <sheetFormatPr defaultColWidth="9" defaultRowHeight="14.25" x14ac:dyDescent="0.2"/>
  <cols>
    <col min="1" max="1" width="2.75" customWidth="1"/>
    <col min="2" max="2" width="13.75" customWidth="1"/>
    <col min="3" max="3" width="6.875" customWidth="1"/>
    <col min="4" max="4" width="10.375" customWidth="1"/>
    <col min="5" max="5" width="30.5" customWidth="1"/>
    <col min="6" max="6" width="5.375" customWidth="1"/>
    <col min="7" max="8" width="6.25" customWidth="1"/>
    <col min="9" max="9" width="6" customWidth="1"/>
    <col min="10" max="10" width="5.25" customWidth="1"/>
    <col min="11" max="11" width="5.375" customWidth="1"/>
    <col min="12" max="12" width="4.625" customWidth="1"/>
    <col min="13" max="13" width="8.75" customWidth="1"/>
    <col min="14" max="18" width="4.75" customWidth="1"/>
  </cols>
  <sheetData>
    <row r="1" spans="1:18" ht="18.75" x14ac:dyDescent="0.25">
      <c r="A1" s="390" t="s">
        <v>194</v>
      </c>
      <c r="B1" s="390"/>
      <c r="C1" s="390"/>
      <c r="D1" s="390"/>
      <c r="E1" s="390"/>
      <c r="F1" s="390"/>
      <c r="G1" s="390"/>
      <c r="H1" s="390"/>
      <c r="I1" s="390"/>
      <c r="J1" s="390"/>
      <c r="K1" s="390"/>
      <c r="L1" s="390"/>
      <c r="M1" s="390"/>
      <c r="N1" s="390"/>
      <c r="O1" s="390"/>
      <c r="P1" s="390"/>
      <c r="Q1" s="390"/>
      <c r="R1" s="390"/>
    </row>
    <row r="2" spans="1:18" ht="40.9" customHeight="1" x14ac:dyDescent="0.2">
      <c r="A2" s="212" t="s">
        <v>195</v>
      </c>
      <c r="B2" s="213" t="s">
        <v>196</v>
      </c>
      <c r="C2" s="214" t="s">
        <v>197</v>
      </c>
      <c r="D2" s="215" t="s">
        <v>198</v>
      </c>
      <c r="E2" s="215" t="s">
        <v>2</v>
      </c>
      <c r="F2" s="216" t="s">
        <v>199</v>
      </c>
      <c r="G2" s="217" t="s">
        <v>91</v>
      </c>
      <c r="H2" s="218" t="s">
        <v>200</v>
      </c>
      <c r="I2" s="218" t="s">
        <v>201</v>
      </c>
      <c r="J2" s="213" t="s">
        <v>202</v>
      </c>
      <c r="K2" s="213" t="s">
        <v>203</v>
      </c>
      <c r="L2" s="213" t="s">
        <v>204</v>
      </c>
      <c r="M2" s="215" t="s">
        <v>205</v>
      </c>
      <c r="N2" s="219" t="s">
        <v>191</v>
      </c>
      <c r="O2" s="213" t="s">
        <v>206</v>
      </c>
      <c r="P2" s="213" t="s">
        <v>207</v>
      </c>
      <c r="Q2" s="213" t="s">
        <v>208</v>
      </c>
      <c r="R2" s="213" t="s">
        <v>209</v>
      </c>
    </row>
    <row r="3" spans="1:18" x14ac:dyDescent="0.2">
      <c r="A3" s="391" t="s">
        <v>210</v>
      </c>
      <c r="B3" s="392" t="s">
        <v>211</v>
      </c>
      <c r="C3" s="395">
        <v>9</v>
      </c>
      <c r="D3" s="220" t="s">
        <v>212</v>
      </c>
      <c r="E3" s="221" t="s">
        <v>213</v>
      </c>
      <c r="F3" s="220">
        <v>1</v>
      </c>
      <c r="G3" s="222">
        <v>30</v>
      </c>
      <c r="H3" s="222">
        <v>0</v>
      </c>
      <c r="I3" s="222">
        <f>G3-H3</f>
        <v>30</v>
      </c>
      <c r="J3" s="223" t="s">
        <v>214</v>
      </c>
      <c r="K3" s="222">
        <v>15</v>
      </c>
      <c r="L3" s="224" t="s">
        <v>215</v>
      </c>
      <c r="M3" s="225" t="s">
        <v>216</v>
      </c>
      <c r="N3" s="225" t="s">
        <v>217</v>
      </c>
      <c r="O3" s="224" t="s">
        <v>218</v>
      </c>
      <c r="P3" s="226"/>
      <c r="Q3" s="226"/>
      <c r="R3" s="226"/>
    </row>
    <row r="4" spans="1:18" x14ac:dyDescent="0.2">
      <c r="A4" s="391"/>
      <c r="B4" s="393"/>
      <c r="C4" s="396"/>
      <c r="D4" s="220" t="s">
        <v>219</v>
      </c>
      <c r="E4" s="221" t="s">
        <v>220</v>
      </c>
      <c r="F4" s="220">
        <v>4</v>
      </c>
      <c r="G4" s="222">
        <v>64</v>
      </c>
      <c r="H4" s="222">
        <v>45</v>
      </c>
      <c r="I4" s="222">
        <f>G4-H4</f>
        <v>19</v>
      </c>
      <c r="J4" s="223" t="s">
        <v>221</v>
      </c>
      <c r="K4" s="222">
        <v>11</v>
      </c>
      <c r="L4" s="220" t="s">
        <v>215</v>
      </c>
      <c r="M4" s="227" t="s">
        <v>216</v>
      </c>
      <c r="N4" s="227" t="s">
        <v>217</v>
      </c>
      <c r="O4" s="220" t="s">
        <v>222</v>
      </c>
      <c r="P4" s="226"/>
      <c r="Q4" s="226"/>
      <c r="R4" s="226"/>
    </row>
    <row r="5" spans="1:18" x14ac:dyDescent="0.2">
      <c r="A5" s="391"/>
      <c r="B5" s="393"/>
      <c r="C5" s="396"/>
      <c r="D5" s="220" t="s">
        <v>223</v>
      </c>
      <c r="E5" s="221" t="s">
        <v>23</v>
      </c>
      <c r="F5" s="220">
        <v>2</v>
      </c>
      <c r="G5" s="222">
        <v>36</v>
      </c>
      <c r="H5" s="222">
        <v>36</v>
      </c>
      <c r="I5" s="222">
        <f>G5-H5</f>
        <v>0</v>
      </c>
      <c r="J5" s="223" t="s">
        <v>224</v>
      </c>
      <c r="K5" s="222">
        <v>16</v>
      </c>
      <c r="L5" s="220" t="s">
        <v>215</v>
      </c>
      <c r="M5" s="227" t="s">
        <v>216</v>
      </c>
      <c r="N5" s="227" t="s">
        <v>217</v>
      </c>
      <c r="O5" s="220" t="s">
        <v>222</v>
      </c>
      <c r="P5" s="226"/>
      <c r="Q5" s="226"/>
      <c r="R5" s="226"/>
    </row>
    <row r="6" spans="1:18" x14ac:dyDescent="0.2">
      <c r="A6" s="391"/>
      <c r="B6" s="393"/>
      <c r="C6" s="396"/>
      <c r="D6" s="220" t="s">
        <v>225</v>
      </c>
      <c r="E6" s="221" t="s">
        <v>226</v>
      </c>
      <c r="F6" s="220">
        <v>2</v>
      </c>
      <c r="G6" s="222">
        <v>112</v>
      </c>
      <c r="H6" s="222">
        <v>0</v>
      </c>
      <c r="I6" s="222">
        <f>G6-H6</f>
        <v>112</v>
      </c>
      <c r="J6" s="223" t="s">
        <v>227</v>
      </c>
      <c r="K6" s="222">
        <v>2</v>
      </c>
      <c r="L6" s="220" t="s">
        <v>215</v>
      </c>
      <c r="M6" s="227" t="s">
        <v>216</v>
      </c>
      <c r="N6" s="227" t="s">
        <v>217</v>
      </c>
      <c r="O6" s="220" t="s">
        <v>218</v>
      </c>
      <c r="P6" s="226"/>
      <c r="Q6" s="226"/>
      <c r="R6" s="226"/>
    </row>
    <row r="7" spans="1:18" x14ac:dyDescent="0.2">
      <c r="A7" s="391"/>
      <c r="B7" s="393"/>
      <c r="C7" s="396"/>
      <c r="D7" s="220" t="s">
        <v>228</v>
      </c>
      <c r="E7" s="221" t="s">
        <v>229</v>
      </c>
      <c r="F7" s="220" t="s">
        <v>230</v>
      </c>
      <c r="G7" s="222">
        <v>8</v>
      </c>
      <c r="H7" s="222">
        <v>4</v>
      </c>
      <c r="I7" s="222">
        <f>G7-H7</f>
        <v>4</v>
      </c>
      <c r="J7" s="223" t="s">
        <v>231</v>
      </c>
      <c r="K7" s="222">
        <v>2</v>
      </c>
      <c r="L7" s="220" t="s">
        <v>215</v>
      </c>
      <c r="M7" s="227" t="s">
        <v>216</v>
      </c>
      <c r="N7" s="227" t="s">
        <v>217</v>
      </c>
      <c r="O7" s="220" t="s">
        <v>222</v>
      </c>
      <c r="P7" s="226"/>
      <c r="Q7" s="226"/>
      <c r="R7" s="226"/>
    </row>
    <row r="8" spans="1:18" x14ac:dyDescent="0.2">
      <c r="A8" s="391"/>
      <c r="B8" s="393"/>
      <c r="C8" s="396"/>
      <c r="D8" s="220" t="s">
        <v>232</v>
      </c>
      <c r="E8" s="227" t="s">
        <v>233</v>
      </c>
      <c r="F8" s="220">
        <v>1</v>
      </c>
      <c r="G8" s="222">
        <v>20</v>
      </c>
      <c r="H8" s="222">
        <v>20</v>
      </c>
      <c r="I8" s="222">
        <v>0</v>
      </c>
      <c r="J8" s="223" t="s">
        <v>224</v>
      </c>
      <c r="K8" s="222">
        <v>10</v>
      </c>
      <c r="L8" s="220" t="s">
        <v>215</v>
      </c>
      <c r="M8" s="227" t="s">
        <v>216</v>
      </c>
      <c r="N8" s="227" t="s">
        <v>217</v>
      </c>
      <c r="O8" s="220" t="s">
        <v>222</v>
      </c>
      <c r="P8" s="226"/>
      <c r="Q8" s="226"/>
      <c r="R8" s="226"/>
    </row>
    <row r="9" spans="1:18" x14ac:dyDescent="0.2">
      <c r="A9" s="391"/>
      <c r="B9" s="394"/>
      <c r="C9" s="397"/>
      <c r="D9" s="220" t="s">
        <v>234</v>
      </c>
      <c r="E9" s="221" t="s">
        <v>235</v>
      </c>
      <c r="F9" s="220" t="s">
        <v>230</v>
      </c>
      <c r="G9" s="222">
        <v>16</v>
      </c>
      <c r="H9" s="222">
        <v>8</v>
      </c>
      <c r="I9" s="222">
        <f t="shared" ref="I9:I18" si="0">G9-H9</f>
        <v>8</v>
      </c>
      <c r="J9" s="223" t="s">
        <v>224</v>
      </c>
      <c r="K9" s="222">
        <v>4</v>
      </c>
      <c r="L9" s="220" t="s">
        <v>215</v>
      </c>
      <c r="M9" s="227" t="s">
        <v>216</v>
      </c>
      <c r="N9" s="227" t="s">
        <v>217</v>
      </c>
      <c r="O9" s="220" t="s">
        <v>222</v>
      </c>
      <c r="P9" s="226"/>
      <c r="Q9" s="226"/>
      <c r="R9" s="226"/>
    </row>
    <row r="10" spans="1:18" x14ac:dyDescent="0.2">
      <c r="A10" s="391"/>
      <c r="B10" s="398" t="s">
        <v>236</v>
      </c>
      <c r="C10" s="395">
        <v>1</v>
      </c>
      <c r="D10" s="220" t="s">
        <v>237</v>
      </c>
      <c r="E10" s="227" t="s">
        <v>238</v>
      </c>
      <c r="F10" s="220">
        <v>1</v>
      </c>
      <c r="G10" s="222">
        <v>28</v>
      </c>
      <c r="H10" s="222">
        <v>0</v>
      </c>
      <c r="I10" s="222">
        <f t="shared" si="0"/>
        <v>28</v>
      </c>
      <c r="J10" s="223" t="s">
        <v>214</v>
      </c>
      <c r="K10" s="222">
        <v>14</v>
      </c>
      <c r="L10" s="220" t="s">
        <v>215</v>
      </c>
      <c r="M10" s="227" t="s">
        <v>216</v>
      </c>
      <c r="N10" s="227" t="s">
        <v>239</v>
      </c>
      <c r="O10" s="220" t="s">
        <v>240</v>
      </c>
      <c r="P10" s="226"/>
      <c r="Q10" s="226"/>
      <c r="R10" s="226"/>
    </row>
    <row r="11" spans="1:18" x14ac:dyDescent="0.2">
      <c r="A11" s="391"/>
      <c r="B11" s="398"/>
      <c r="C11" s="396"/>
      <c r="D11" s="220" t="s">
        <v>241</v>
      </c>
      <c r="E11" s="221" t="s">
        <v>242</v>
      </c>
      <c r="F11" s="220">
        <v>1</v>
      </c>
      <c r="G11" s="222">
        <v>28</v>
      </c>
      <c r="H11" s="222">
        <v>0</v>
      </c>
      <c r="I11" s="222">
        <f t="shared" si="0"/>
        <v>28</v>
      </c>
      <c r="J11" s="223" t="s">
        <v>214</v>
      </c>
      <c r="K11" s="222">
        <v>14</v>
      </c>
      <c r="L11" s="220" t="s">
        <v>215</v>
      </c>
      <c r="M11" s="227" t="s">
        <v>216</v>
      </c>
      <c r="N11" s="227" t="s">
        <v>239</v>
      </c>
      <c r="O11" s="220" t="s">
        <v>240</v>
      </c>
      <c r="P11" s="226"/>
      <c r="Q11" s="226"/>
      <c r="R11" s="226"/>
    </row>
    <row r="12" spans="1:18" x14ac:dyDescent="0.2">
      <c r="A12" s="391"/>
      <c r="B12" s="398"/>
      <c r="C12" s="396"/>
      <c r="D12" s="220" t="s">
        <v>243</v>
      </c>
      <c r="E12" s="227" t="s">
        <v>244</v>
      </c>
      <c r="F12" s="220">
        <v>1</v>
      </c>
      <c r="G12" s="222">
        <v>28</v>
      </c>
      <c r="H12" s="222">
        <v>0</v>
      </c>
      <c r="I12" s="222">
        <f t="shared" si="0"/>
        <v>28</v>
      </c>
      <c r="J12" s="223" t="s">
        <v>214</v>
      </c>
      <c r="K12" s="222">
        <v>14</v>
      </c>
      <c r="L12" s="220" t="s">
        <v>215</v>
      </c>
      <c r="M12" s="227" t="s">
        <v>216</v>
      </c>
      <c r="N12" s="227" t="s">
        <v>239</v>
      </c>
      <c r="O12" s="220" t="s">
        <v>240</v>
      </c>
      <c r="P12" s="226"/>
      <c r="Q12" s="226"/>
      <c r="R12" s="226"/>
    </row>
    <row r="13" spans="1:18" x14ac:dyDescent="0.2">
      <c r="A13" s="391"/>
      <c r="B13" s="398"/>
      <c r="C13" s="396"/>
      <c r="D13" s="220" t="s">
        <v>245</v>
      </c>
      <c r="E13" s="227" t="s">
        <v>246</v>
      </c>
      <c r="F13" s="220">
        <v>1</v>
      </c>
      <c r="G13" s="222">
        <v>28</v>
      </c>
      <c r="H13" s="222">
        <v>0</v>
      </c>
      <c r="I13" s="222">
        <f t="shared" si="0"/>
        <v>28</v>
      </c>
      <c r="J13" s="223" t="s">
        <v>214</v>
      </c>
      <c r="K13" s="222">
        <v>14</v>
      </c>
      <c r="L13" s="220" t="s">
        <v>215</v>
      </c>
      <c r="M13" s="227" t="s">
        <v>216</v>
      </c>
      <c r="N13" s="227" t="s">
        <v>239</v>
      </c>
      <c r="O13" s="220" t="s">
        <v>240</v>
      </c>
      <c r="P13" s="226"/>
      <c r="Q13" s="226"/>
      <c r="R13" s="226"/>
    </row>
    <row r="14" spans="1:18" x14ac:dyDescent="0.2">
      <c r="A14" s="391"/>
      <c r="B14" s="398"/>
      <c r="C14" s="396"/>
      <c r="D14" s="220" t="s">
        <v>247</v>
      </c>
      <c r="E14" s="227" t="s">
        <v>248</v>
      </c>
      <c r="F14" s="220">
        <v>1</v>
      </c>
      <c r="G14" s="222">
        <v>28</v>
      </c>
      <c r="H14" s="222">
        <v>0</v>
      </c>
      <c r="I14" s="222">
        <f t="shared" si="0"/>
        <v>28</v>
      </c>
      <c r="J14" s="223" t="s">
        <v>214</v>
      </c>
      <c r="K14" s="222">
        <v>14</v>
      </c>
      <c r="L14" s="220" t="s">
        <v>215</v>
      </c>
      <c r="M14" s="227" t="s">
        <v>216</v>
      </c>
      <c r="N14" s="227" t="s">
        <v>239</v>
      </c>
      <c r="O14" s="220" t="s">
        <v>240</v>
      </c>
      <c r="P14" s="226"/>
      <c r="Q14" s="226"/>
      <c r="R14" s="226"/>
    </row>
    <row r="15" spans="1:18" x14ac:dyDescent="0.2">
      <c r="A15" s="391"/>
      <c r="B15" s="398"/>
      <c r="C15" s="396"/>
      <c r="D15" s="220" t="s">
        <v>249</v>
      </c>
      <c r="E15" s="227" t="s">
        <v>250</v>
      </c>
      <c r="F15" s="220">
        <v>1</v>
      </c>
      <c r="G15" s="222">
        <v>28</v>
      </c>
      <c r="H15" s="222">
        <v>0</v>
      </c>
      <c r="I15" s="222">
        <f t="shared" si="0"/>
        <v>28</v>
      </c>
      <c r="J15" s="223" t="s">
        <v>214</v>
      </c>
      <c r="K15" s="222">
        <v>14</v>
      </c>
      <c r="L15" s="220" t="s">
        <v>215</v>
      </c>
      <c r="M15" s="227" t="s">
        <v>216</v>
      </c>
      <c r="N15" s="227" t="s">
        <v>239</v>
      </c>
      <c r="O15" s="220" t="s">
        <v>240</v>
      </c>
      <c r="P15" s="226"/>
      <c r="Q15" s="226"/>
      <c r="R15" s="226"/>
    </row>
    <row r="16" spans="1:18" x14ac:dyDescent="0.2">
      <c r="A16" s="391"/>
      <c r="B16" s="398"/>
      <c r="C16" s="397"/>
      <c r="D16" s="220" t="s">
        <v>251</v>
      </c>
      <c r="E16" s="227" t="s">
        <v>252</v>
      </c>
      <c r="F16" s="220">
        <v>1</v>
      </c>
      <c r="G16" s="222">
        <v>28</v>
      </c>
      <c r="H16" s="222">
        <v>0</v>
      </c>
      <c r="I16" s="222">
        <f t="shared" si="0"/>
        <v>28</v>
      </c>
      <c r="J16" s="223" t="s">
        <v>214</v>
      </c>
      <c r="K16" s="222">
        <v>14</v>
      </c>
      <c r="L16" s="220" t="s">
        <v>215</v>
      </c>
      <c r="M16" s="227" t="s">
        <v>216</v>
      </c>
      <c r="N16" s="227" t="s">
        <v>239</v>
      </c>
      <c r="O16" s="220" t="s">
        <v>240</v>
      </c>
      <c r="P16" s="226"/>
      <c r="Q16" s="226"/>
      <c r="R16" s="226"/>
    </row>
    <row r="17" spans="1:18" x14ac:dyDescent="0.2">
      <c r="A17" s="391"/>
      <c r="B17" s="399" t="s">
        <v>253</v>
      </c>
      <c r="C17" s="396">
        <v>13.5</v>
      </c>
      <c r="D17" s="228" t="s">
        <v>254</v>
      </c>
      <c r="E17" s="227" t="s">
        <v>255</v>
      </c>
      <c r="F17" s="220">
        <v>1.5</v>
      </c>
      <c r="G17" s="222">
        <v>28</v>
      </c>
      <c r="H17" s="222">
        <v>28</v>
      </c>
      <c r="I17" s="222">
        <f t="shared" si="0"/>
        <v>0</v>
      </c>
      <c r="J17" s="223" t="s">
        <v>224</v>
      </c>
      <c r="K17" s="222">
        <v>14</v>
      </c>
      <c r="L17" s="229" t="s">
        <v>256</v>
      </c>
      <c r="M17" s="227" t="s">
        <v>216</v>
      </c>
      <c r="N17" s="227" t="s">
        <v>217</v>
      </c>
      <c r="O17" s="220" t="s">
        <v>222</v>
      </c>
      <c r="P17" s="226"/>
      <c r="Q17" s="226"/>
      <c r="R17" s="226"/>
    </row>
    <row r="18" spans="1:18" x14ac:dyDescent="0.2">
      <c r="A18" s="391"/>
      <c r="B18" s="400"/>
      <c r="C18" s="396"/>
      <c r="D18" s="228" t="s">
        <v>257</v>
      </c>
      <c r="E18" s="227" t="s">
        <v>258</v>
      </c>
      <c r="F18" s="220" t="s">
        <v>230</v>
      </c>
      <c r="G18" s="222">
        <v>2</v>
      </c>
      <c r="H18" s="222">
        <v>0</v>
      </c>
      <c r="I18" s="222">
        <f t="shared" si="0"/>
        <v>2</v>
      </c>
      <c r="J18" s="223" t="s">
        <v>214</v>
      </c>
      <c r="K18" s="222">
        <v>1</v>
      </c>
      <c r="L18" s="220" t="s">
        <v>215</v>
      </c>
      <c r="M18" s="227" t="s">
        <v>216</v>
      </c>
      <c r="N18" s="227" t="s">
        <v>217</v>
      </c>
      <c r="O18" s="220" t="s">
        <v>240</v>
      </c>
      <c r="P18" s="226"/>
      <c r="Q18" s="226"/>
      <c r="R18" s="226"/>
    </row>
    <row r="19" spans="1:18" x14ac:dyDescent="0.2">
      <c r="A19" s="391"/>
      <c r="B19" s="400"/>
      <c r="C19" s="396"/>
      <c r="D19" s="230" t="s">
        <v>259</v>
      </c>
      <c r="E19" s="226" t="s">
        <v>260</v>
      </c>
      <c r="F19" s="231">
        <v>3</v>
      </c>
      <c r="G19" s="231">
        <v>48</v>
      </c>
      <c r="H19" s="231">
        <v>48</v>
      </c>
      <c r="I19" s="222">
        <v>0</v>
      </c>
      <c r="J19" s="232" t="s">
        <v>261</v>
      </c>
      <c r="K19" s="231">
        <v>16</v>
      </c>
      <c r="L19" s="229" t="s">
        <v>256</v>
      </c>
      <c r="M19" s="220" t="s">
        <v>262</v>
      </c>
      <c r="N19" s="233" t="s">
        <v>217</v>
      </c>
      <c r="O19" s="220" t="s">
        <v>263</v>
      </c>
      <c r="P19" s="226"/>
      <c r="Q19" s="226"/>
      <c r="R19" s="226"/>
    </row>
    <row r="20" spans="1:18" x14ac:dyDescent="0.2">
      <c r="A20" s="391"/>
      <c r="B20" s="400"/>
      <c r="C20" s="396"/>
      <c r="D20" s="230" t="s">
        <v>264</v>
      </c>
      <c r="E20" s="226" t="s">
        <v>265</v>
      </c>
      <c r="F20" s="231">
        <v>4</v>
      </c>
      <c r="G20" s="231">
        <v>64</v>
      </c>
      <c r="H20" s="231">
        <v>32</v>
      </c>
      <c r="I20" s="222">
        <v>32</v>
      </c>
      <c r="J20" s="234" t="s">
        <v>231</v>
      </c>
      <c r="K20" s="231">
        <v>16</v>
      </c>
      <c r="L20" s="229" t="s">
        <v>256</v>
      </c>
      <c r="M20" s="220" t="s">
        <v>262</v>
      </c>
      <c r="N20" s="233" t="s">
        <v>217</v>
      </c>
      <c r="O20" s="220" t="s">
        <v>263</v>
      </c>
      <c r="P20" s="226"/>
      <c r="Q20" s="226"/>
      <c r="R20" s="226"/>
    </row>
    <row r="21" spans="1:18" x14ac:dyDescent="0.2">
      <c r="A21" s="391"/>
      <c r="B21" s="400"/>
      <c r="C21" s="396"/>
      <c r="D21" s="235" t="s">
        <v>266</v>
      </c>
      <c r="E21" s="226" t="s">
        <v>267</v>
      </c>
      <c r="F21" s="231">
        <v>3</v>
      </c>
      <c r="G21" s="231">
        <v>48</v>
      </c>
      <c r="H21" s="231">
        <v>16</v>
      </c>
      <c r="I21" s="222">
        <v>32</v>
      </c>
      <c r="J21" s="234" t="s">
        <v>268</v>
      </c>
      <c r="K21" s="231">
        <v>16</v>
      </c>
      <c r="L21" s="229" t="s">
        <v>256</v>
      </c>
      <c r="M21" s="220" t="s">
        <v>262</v>
      </c>
      <c r="N21" s="233" t="s">
        <v>217</v>
      </c>
      <c r="O21" s="220" t="s">
        <v>240</v>
      </c>
      <c r="P21" s="226"/>
      <c r="Q21" s="226"/>
      <c r="R21" s="226"/>
    </row>
    <row r="22" spans="1:18" x14ac:dyDescent="0.2">
      <c r="A22" s="236"/>
      <c r="B22" s="236"/>
      <c r="C22" s="236">
        <f>SUM(C3:C21)</f>
        <v>23.5</v>
      </c>
      <c r="D22" s="236" t="s">
        <v>41</v>
      </c>
      <c r="E22" s="237">
        <f>COUNTA(E3:E21)</f>
        <v>19</v>
      </c>
      <c r="F22" s="236">
        <f>SUM(F3:F21)</f>
        <v>28.5</v>
      </c>
      <c r="G22" s="236">
        <f>SUM(G3:G21)</f>
        <v>672</v>
      </c>
      <c r="H22" s="236">
        <f>SUM(H3:H21)</f>
        <v>237</v>
      </c>
      <c r="I22" s="236">
        <f>SUM(I3:I21)</f>
        <v>435</v>
      </c>
      <c r="J22" s="223"/>
      <c r="K22" s="236">
        <f>MAX(K3:K21)</f>
        <v>16</v>
      </c>
      <c r="L22" s="238">
        <f>COUNTIF(L3:L21,"=■")</f>
        <v>4</v>
      </c>
      <c r="M22" s="238">
        <f>COUNTIF(M3:M21,"=专业核心课")</f>
        <v>0</v>
      </c>
      <c r="N22" s="238">
        <f>COUNTIF(N3:N21,"=必修")</f>
        <v>12</v>
      </c>
      <c r="O22" s="238"/>
      <c r="P22" s="238">
        <f>COUNTA(P3:P21)</f>
        <v>0</v>
      </c>
      <c r="Q22" s="238">
        <f>COUNTA(Q3:Q21)</f>
        <v>0</v>
      </c>
      <c r="R22" s="238">
        <f>COUNTA(R3:R21)</f>
        <v>0</v>
      </c>
    </row>
    <row r="23" spans="1:18" x14ac:dyDescent="0.2">
      <c r="A23" s="401" t="s">
        <v>269</v>
      </c>
      <c r="B23" s="392" t="s">
        <v>211</v>
      </c>
      <c r="C23" s="395">
        <v>6</v>
      </c>
      <c r="D23" s="220" t="s">
        <v>270</v>
      </c>
      <c r="E23" s="227" t="s">
        <v>271</v>
      </c>
      <c r="F23" s="220">
        <v>1</v>
      </c>
      <c r="G23" s="222">
        <v>36</v>
      </c>
      <c r="H23" s="222">
        <v>0</v>
      </c>
      <c r="I23" s="222">
        <f>G23-H23</f>
        <v>36</v>
      </c>
      <c r="J23" s="223" t="s">
        <v>214</v>
      </c>
      <c r="K23" s="222">
        <v>8</v>
      </c>
      <c r="L23" s="224" t="s">
        <v>215</v>
      </c>
      <c r="M23" s="225" t="s">
        <v>216</v>
      </c>
      <c r="N23" s="225" t="s">
        <v>217</v>
      </c>
      <c r="O23" s="224" t="s">
        <v>218</v>
      </c>
      <c r="P23" s="226"/>
      <c r="Q23" s="226"/>
      <c r="R23" s="226"/>
    </row>
    <row r="24" spans="1:18" x14ac:dyDescent="0.2">
      <c r="A24" s="391"/>
      <c r="B24" s="393"/>
      <c r="C24" s="396"/>
      <c r="D24" s="220" t="s">
        <v>272</v>
      </c>
      <c r="E24" s="227" t="s">
        <v>13</v>
      </c>
      <c r="F24" s="220">
        <v>3</v>
      </c>
      <c r="G24" s="222">
        <v>51</v>
      </c>
      <c r="H24" s="222">
        <v>39</v>
      </c>
      <c r="I24" s="222">
        <f>G24-H24</f>
        <v>12</v>
      </c>
      <c r="J24" s="223" t="s">
        <v>273</v>
      </c>
      <c r="K24" s="222">
        <v>16</v>
      </c>
      <c r="L24" s="220" t="s">
        <v>215</v>
      </c>
      <c r="M24" s="227" t="s">
        <v>216</v>
      </c>
      <c r="N24" s="227" t="s">
        <v>217</v>
      </c>
      <c r="O24" s="220" t="s">
        <v>222</v>
      </c>
      <c r="P24" s="226"/>
      <c r="Q24" s="226"/>
      <c r="R24" s="226"/>
    </row>
    <row r="25" spans="1:18" x14ac:dyDescent="0.2">
      <c r="A25" s="391"/>
      <c r="B25" s="393"/>
      <c r="C25" s="396"/>
      <c r="D25" s="220" t="s">
        <v>274</v>
      </c>
      <c r="E25" s="227" t="s">
        <v>275</v>
      </c>
      <c r="F25" s="220" t="s">
        <v>230</v>
      </c>
      <c r="G25" s="222">
        <v>8</v>
      </c>
      <c r="H25" s="222">
        <v>4</v>
      </c>
      <c r="I25" s="222">
        <f>G25-H25</f>
        <v>4</v>
      </c>
      <c r="J25" s="223" t="s">
        <v>231</v>
      </c>
      <c r="K25" s="222">
        <v>2</v>
      </c>
      <c r="L25" s="220" t="s">
        <v>215</v>
      </c>
      <c r="M25" s="227" t="s">
        <v>216</v>
      </c>
      <c r="N25" s="227" t="s">
        <v>217</v>
      </c>
      <c r="O25" s="220" t="s">
        <v>222</v>
      </c>
      <c r="P25" s="226"/>
      <c r="Q25" s="226"/>
      <c r="R25" s="226"/>
    </row>
    <row r="26" spans="1:18" x14ac:dyDescent="0.2">
      <c r="A26" s="391"/>
      <c r="B26" s="394"/>
      <c r="C26" s="397"/>
      <c r="D26" s="220" t="s">
        <v>276</v>
      </c>
      <c r="E26" s="227" t="s">
        <v>277</v>
      </c>
      <c r="F26" s="220">
        <v>2</v>
      </c>
      <c r="G26" s="222">
        <v>16</v>
      </c>
      <c r="H26" s="222">
        <v>6</v>
      </c>
      <c r="I26" s="222">
        <f t="shared" ref="I26:I37" si="1">G26-H26</f>
        <v>10</v>
      </c>
      <c r="J26" s="223" t="s">
        <v>224</v>
      </c>
      <c r="K26" s="222">
        <v>3</v>
      </c>
      <c r="L26" s="220" t="s">
        <v>215</v>
      </c>
      <c r="M26" s="227" t="s">
        <v>216</v>
      </c>
      <c r="N26" s="227" t="s">
        <v>217</v>
      </c>
      <c r="O26" s="220" t="s">
        <v>278</v>
      </c>
      <c r="P26" s="226"/>
      <c r="Q26" s="226"/>
      <c r="R26" s="226"/>
    </row>
    <row r="27" spans="1:18" x14ac:dyDescent="0.2">
      <c r="A27" s="391"/>
      <c r="B27" s="398" t="s">
        <v>236</v>
      </c>
      <c r="C27" s="395">
        <v>2</v>
      </c>
      <c r="D27" s="220" t="s">
        <v>237</v>
      </c>
      <c r="E27" s="227" t="s">
        <v>238</v>
      </c>
      <c r="F27" s="220">
        <v>1</v>
      </c>
      <c r="G27" s="222">
        <v>28</v>
      </c>
      <c r="H27" s="222">
        <v>0</v>
      </c>
      <c r="I27" s="222">
        <f t="shared" si="1"/>
        <v>28</v>
      </c>
      <c r="J27" s="223" t="s">
        <v>214</v>
      </c>
      <c r="K27" s="222">
        <v>14</v>
      </c>
      <c r="L27" s="220" t="s">
        <v>215</v>
      </c>
      <c r="M27" s="227" t="s">
        <v>216</v>
      </c>
      <c r="N27" s="227" t="s">
        <v>239</v>
      </c>
      <c r="O27" s="220" t="s">
        <v>240</v>
      </c>
      <c r="P27" s="226"/>
      <c r="Q27" s="226"/>
      <c r="R27" s="226"/>
    </row>
    <row r="28" spans="1:18" x14ac:dyDescent="0.2">
      <c r="A28" s="391"/>
      <c r="B28" s="398"/>
      <c r="C28" s="396"/>
      <c r="D28" s="220" t="s">
        <v>241</v>
      </c>
      <c r="E28" s="227" t="s">
        <v>242</v>
      </c>
      <c r="F28" s="220">
        <v>1</v>
      </c>
      <c r="G28" s="222">
        <v>28</v>
      </c>
      <c r="H28" s="222">
        <v>0</v>
      </c>
      <c r="I28" s="222">
        <f t="shared" si="1"/>
        <v>28</v>
      </c>
      <c r="J28" s="223" t="s">
        <v>214</v>
      </c>
      <c r="K28" s="222">
        <v>14</v>
      </c>
      <c r="L28" s="220" t="s">
        <v>215</v>
      </c>
      <c r="M28" s="227" t="s">
        <v>216</v>
      </c>
      <c r="N28" s="227" t="s">
        <v>239</v>
      </c>
      <c r="O28" s="220" t="s">
        <v>240</v>
      </c>
      <c r="P28" s="226"/>
      <c r="Q28" s="226"/>
      <c r="R28" s="226"/>
    </row>
    <row r="29" spans="1:18" x14ac:dyDescent="0.2">
      <c r="A29" s="391"/>
      <c r="B29" s="398"/>
      <c r="C29" s="396"/>
      <c r="D29" s="220" t="s">
        <v>243</v>
      </c>
      <c r="E29" s="227" t="s">
        <v>244</v>
      </c>
      <c r="F29" s="220">
        <v>1</v>
      </c>
      <c r="G29" s="222">
        <v>28</v>
      </c>
      <c r="H29" s="222">
        <v>0</v>
      </c>
      <c r="I29" s="222">
        <f t="shared" si="1"/>
        <v>28</v>
      </c>
      <c r="J29" s="223" t="s">
        <v>214</v>
      </c>
      <c r="K29" s="222">
        <v>14</v>
      </c>
      <c r="L29" s="220" t="s">
        <v>215</v>
      </c>
      <c r="M29" s="227" t="s">
        <v>216</v>
      </c>
      <c r="N29" s="227" t="s">
        <v>239</v>
      </c>
      <c r="O29" s="220" t="s">
        <v>240</v>
      </c>
      <c r="P29" s="226"/>
      <c r="Q29" s="226"/>
      <c r="R29" s="226"/>
    </row>
    <row r="30" spans="1:18" x14ac:dyDescent="0.2">
      <c r="A30" s="391"/>
      <c r="B30" s="398"/>
      <c r="C30" s="396"/>
      <c r="D30" s="220" t="s">
        <v>245</v>
      </c>
      <c r="E30" s="227" t="s">
        <v>246</v>
      </c>
      <c r="F30" s="220">
        <v>1</v>
      </c>
      <c r="G30" s="222">
        <v>28</v>
      </c>
      <c r="H30" s="222">
        <v>0</v>
      </c>
      <c r="I30" s="222">
        <f t="shared" si="1"/>
        <v>28</v>
      </c>
      <c r="J30" s="223" t="s">
        <v>214</v>
      </c>
      <c r="K30" s="222">
        <v>14</v>
      </c>
      <c r="L30" s="220" t="s">
        <v>215</v>
      </c>
      <c r="M30" s="227" t="s">
        <v>216</v>
      </c>
      <c r="N30" s="227" t="s">
        <v>239</v>
      </c>
      <c r="O30" s="220" t="s">
        <v>240</v>
      </c>
      <c r="P30" s="226"/>
      <c r="Q30" s="226"/>
      <c r="R30" s="226"/>
    </row>
    <row r="31" spans="1:18" x14ac:dyDescent="0.2">
      <c r="A31" s="391"/>
      <c r="B31" s="398"/>
      <c r="C31" s="396"/>
      <c r="D31" s="220" t="s">
        <v>247</v>
      </c>
      <c r="E31" s="227" t="s">
        <v>248</v>
      </c>
      <c r="F31" s="220">
        <v>1</v>
      </c>
      <c r="G31" s="222">
        <v>28</v>
      </c>
      <c r="H31" s="222">
        <v>0</v>
      </c>
      <c r="I31" s="222">
        <f t="shared" si="1"/>
        <v>28</v>
      </c>
      <c r="J31" s="223" t="s">
        <v>214</v>
      </c>
      <c r="K31" s="222">
        <v>14</v>
      </c>
      <c r="L31" s="220" t="s">
        <v>215</v>
      </c>
      <c r="M31" s="227" t="s">
        <v>216</v>
      </c>
      <c r="N31" s="227" t="s">
        <v>239</v>
      </c>
      <c r="O31" s="220" t="s">
        <v>240</v>
      </c>
      <c r="P31" s="226"/>
      <c r="Q31" s="226"/>
      <c r="R31" s="226"/>
    </row>
    <row r="32" spans="1:18" x14ac:dyDescent="0.2">
      <c r="A32" s="391"/>
      <c r="B32" s="398"/>
      <c r="C32" s="396"/>
      <c r="D32" s="220" t="s">
        <v>249</v>
      </c>
      <c r="E32" s="227" t="s">
        <v>250</v>
      </c>
      <c r="F32" s="220">
        <v>1</v>
      </c>
      <c r="G32" s="222">
        <v>28</v>
      </c>
      <c r="H32" s="222">
        <v>0</v>
      </c>
      <c r="I32" s="222">
        <f t="shared" si="1"/>
        <v>28</v>
      </c>
      <c r="J32" s="223" t="s">
        <v>214</v>
      </c>
      <c r="K32" s="222">
        <v>14</v>
      </c>
      <c r="L32" s="220" t="s">
        <v>215</v>
      </c>
      <c r="M32" s="227" t="s">
        <v>216</v>
      </c>
      <c r="N32" s="227" t="s">
        <v>239</v>
      </c>
      <c r="O32" s="220" t="s">
        <v>240</v>
      </c>
      <c r="P32" s="226"/>
      <c r="Q32" s="226"/>
      <c r="R32" s="226"/>
    </row>
    <row r="33" spans="1:18" x14ac:dyDescent="0.2">
      <c r="A33" s="391"/>
      <c r="B33" s="398"/>
      <c r="C33" s="396"/>
      <c r="D33" s="220" t="s">
        <v>251</v>
      </c>
      <c r="E33" s="227" t="s">
        <v>252</v>
      </c>
      <c r="F33" s="220">
        <v>1</v>
      </c>
      <c r="G33" s="222">
        <v>28</v>
      </c>
      <c r="H33" s="222">
        <v>0</v>
      </c>
      <c r="I33" s="222">
        <f t="shared" si="1"/>
        <v>28</v>
      </c>
      <c r="J33" s="223" t="s">
        <v>214</v>
      </c>
      <c r="K33" s="222">
        <v>14</v>
      </c>
      <c r="L33" s="220" t="s">
        <v>215</v>
      </c>
      <c r="M33" s="227" t="s">
        <v>216</v>
      </c>
      <c r="N33" s="227" t="s">
        <v>239</v>
      </c>
      <c r="O33" s="220" t="s">
        <v>240</v>
      </c>
      <c r="P33" s="226"/>
      <c r="Q33" s="226"/>
      <c r="R33" s="226"/>
    </row>
    <row r="34" spans="1:18" x14ac:dyDescent="0.2">
      <c r="A34" s="391"/>
      <c r="B34" s="392" t="s">
        <v>253</v>
      </c>
      <c r="C34" s="395">
        <v>13</v>
      </c>
      <c r="D34" s="228" t="s">
        <v>279</v>
      </c>
      <c r="E34" s="227" t="s">
        <v>280</v>
      </c>
      <c r="F34" s="220">
        <v>0.5</v>
      </c>
      <c r="G34" s="222">
        <v>12</v>
      </c>
      <c r="H34" s="222">
        <v>12</v>
      </c>
      <c r="I34" s="222">
        <f t="shared" si="1"/>
        <v>0</v>
      </c>
      <c r="J34" s="223" t="s">
        <v>281</v>
      </c>
      <c r="K34" s="222">
        <v>2</v>
      </c>
      <c r="L34" s="220" t="s">
        <v>215</v>
      </c>
      <c r="M34" s="227" t="s">
        <v>216</v>
      </c>
      <c r="N34" s="227" t="s">
        <v>217</v>
      </c>
      <c r="O34" s="220" t="s">
        <v>222</v>
      </c>
      <c r="P34" s="226"/>
      <c r="Q34" s="226"/>
      <c r="R34" s="226"/>
    </row>
    <row r="35" spans="1:18" x14ac:dyDescent="0.2">
      <c r="A35" s="391"/>
      <c r="B35" s="393"/>
      <c r="C35" s="396"/>
      <c r="D35" s="228" t="s">
        <v>282</v>
      </c>
      <c r="E35" s="227" t="s">
        <v>283</v>
      </c>
      <c r="F35" s="220">
        <v>1.5</v>
      </c>
      <c r="G35" s="222">
        <v>28</v>
      </c>
      <c r="H35" s="222">
        <v>28</v>
      </c>
      <c r="I35" s="222">
        <f t="shared" si="1"/>
        <v>0</v>
      </c>
      <c r="J35" s="223" t="s">
        <v>224</v>
      </c>
      <c r="K35" s="222">
        <v>14</v>
      </c>
      <c r="L35" s="229" t="s">
        <v>256</v>
      </c>
      <c r="M35" s="227" t="s">
        <v>216</v>
      </c>
      <c r="N35" s="227" t="s">
        <v>217</v>
      </c>
      <c r="O35" s="220" t="s">
        <v>263</v>
      </c>
      <c r="P35" s="226"/>
      <c r="Q35" s="226"/>
      <c r="R35" s="226"/>
    </row>
    <row r="36" spans="1:18" x14ac:dyDescent="0.2">
      <c r="A36" s="391"/>
      <c r="B36" s="393"/>
      <c r="C36" s="396"/>
      <c r="D36" s="228" t="s">
        <v>284</v>
      </c>
      <c r="E36" s="227" t="s">
        <v>285</v>
      </c>
      <c r="F36" s="220">
        <v>2</v>
      </c>
      <c r="G36" s="222">
        <v>32</v>
      </c>
      <c r="H36" s="222">
        <v>6</v>
      </c>
      <c r="I36" s="222">
        <f t="shared" si="1"/>
        <v>26</v>
      </c>
      <c r="J36" s="223" t="s">
        <v>224</v>
      </c>
      <c r="K36" s="222">
        <v>16</v>
      </c>
      <c r="L36" s="220" t="s">
        <v>215</v>
      </c>
      <c r="M36" s="227" t="s">
        <v>216</v>
      </c>
      <c r="N36" s="227" t="s">
        <v>217</v>
      </c>
      <c r="O36" s="220" t="s">
        <v>263</v>
      </c>
      <c r="P36" s="226"/>
      <c r="Q36" s="226"/>
      <c r="R36" s="226"/>
    </row>
    <row r="37" spans="1:18" x14ac:dyDescent="0.2">
      <c r="A37" s="391"/>
      <c r="B37" s="393"/>
      <c r="C37" s="396"/>
      <c r="D37" s="228" t="s">
        <v>286</v>
      </c>
      <c r="E37" s="227" t="s">
        <v>287</v>
      </c>
      <c r="F37" s="220">
        <v>2</v>
      </c>
      <c r="G37" s="222">
        <v>48</v>
      </c>
      <c r="H37" s="222">
        <v>0</v>
      </c>
      <c r="I37" s="222">
        <f t="shared" si="1"/>
        <v>48</v>
      </c>
      <c r="J37" s="223" t="s">
        <v>288</v>
      </c>
      <c r="K37" s="222">
        <v>12</v>
      </c>
      <c r="L37" s="229" t="s">
        <v>256</v>
      </c>
      <c r="M37" s="227" t="s">
        <v>216</v>
      </c>
      <c r="N37" s="227" t="s">
        <v>217</v>
      </c>
      <c r="O37" s="220" t="s">
        <v>289</v>
      </c>
      <c r="P37" s="226"/>
      <c r="Q37" s="226"/>
      <c r="R37" s="226"/>
    </row>
    <row r="38" spans="1:18" x14ac:dyDescent="0.2">
      <c r="A38" s="391"/>
      <c r="B38" s="393"/>
      <c r="C38" s="396"/>
      <c r="D38" s="228" t="s">
        <v>290</v>
      </c>
      <c r="E38" s="227" t="s">
        <v>291</v>
      </c>
      <c r="F38" s="220">
        <v>3</v>
      </c>
      <c r="G38" s="220">
        <v>48</v>
      </c>
      <c r="H38" s="222">
        <v>32</v>
      </c>
      <c r="I38" s="222">
        <v>16</v>
      </c>
      <c r="J38" s="223" t="s">
        <v>273</v>
      </c>
      <c r="K38" s="222">
        <v>16</v>
      </c>
      <c r="L38" s="229" t="s">
        <v>256</v>
      </c>
      <c r="M38" s="227" t="s">
        <v>262</v>
      </c>
      <c r="N38" s="233" t="s">
        <v>217</v>
      </c>
      <c r="O38" s="220" t="s">
        <v>240</v>
      </c>
      <c r="P38" s="226" t="s">
        <v>292</v>
      </c>
      <c r="Q38" s="226"/>
      <c r="R38" s="226"/>
    </row>
    <row r="39" spans="1:18" x14ac:dyDescent="0.2">
      <c r="A39" s="391"/>
      <c r="B39" s="393"/>
      <c r="C39" s="396"/>
      <c r="D39" s="228" t="s">
        <v>293</v>
      </c>
      <c r="E39" s="227" t="s">
        <v>294</v>
      </c>
      <c r="F39" s="220">
        <v>3</v>
      </c>
      <c r="G39" s="220">
        <v>48</v>
      </c>
      <c r="H39" s="222">
        <v>32</v>
      </c>
      <c r="I39" s="222">
        <v>16</v>
      </c>
      <c r="J39" s="223" t="s">
        <v>273</v>
      </c>
      <c r="K39" s="222">
        <v>16</v>
      </c>
      <c r="L39" s="229" t="s">
        <v>256</v>
      </c>
      <c r="M39" s="227" t="s">
        <v>262</v>
      </c>
      <c r="N39" s="233" t="s">
        <v>217</v>
      </c>
      <c r="O39" s="220" t="s">
        <v>263</v>
      </c>
      <c r="P39" s="226"/>
      <c r="Q39" s="226"/>
      <c r="R39" s="226"/>
    </row>
    <row r="40" spans="1:18" x14ac:dyDescent="0.2">
      <c r="A40" s="391"/>
      <c r="B40" s="394"/>
      <c r="C40" s="397"/>
      <c r="D40" s="228" t="s">
        <v>295</v>
      </c>
      <c r="E40" s="227" t="s">
        <v>296</v>
      </c>
      <c r="F40" s="220">
        <v>3</v>
      </c>
      <c r="G40" s="220">
        <v>48</v>
      </c>
      <c r="H40" s="222">
        <v>16</v>
      </c>
      <c r="I40" s="222">
        <v>32</v>
      </c>
      <c r="J40" s="223" t="s">
        <v>268</v>
      </c>
      <c r="K40" s="222">
        <v>16</v>
      </c>
      <c r="L40" s="220" t="s">
        <v>215</v>
      </c>
      <c r="M40" s="227" t="s">
        <v>262</v>
      </c>
      <c r="N40" s="233" t="s">
        <v>217</v>
      </c>
      <c r="O40" s="220" t="s">
        <v>289</v>
      </c>
      <c r="P40" s="226"/>
      <c r="Q40" s="226"/>
      <c r="R40" s="226"/>
    </row>
    <row r="41" spans="1:18" x14ac:dyDescent="0.2">
      <c r="A41" s="391"/>
      <c r="B41" s="239" t="s">
        <v>297</v>
      </c>
      <c r="C41" s="240">
        <v>4</v>
      </c>
      <c r="D41" s="228" t="s">
        <v>298</v>
      </c>
      <c r="E41" s="227" t="s">
        <v>299</v>
      </c>
      <c r="F41" s="220">
        <v>4</v>
      </c>
      <c r="G41" s="220">
        <v>64</v>
      </c>
      <c r="H41" s="222">
        <v>48</v>
      </c>
      <c r="I41" s="222">
        <v>16</v>
      </c>
      <c r="J41" s="223" t="s">
        <v>221</v>
      </c>
      <c r="K41" s="222">
        <v>16</v>
      </c>
      <c r="L41" s="229" t="s">
        <v>256</v>
      </c>
      <c r="M41" s="227" t="s">
        <v>300</v>
      </c>
      <c r="N41" s="233" t="s">
        <v>217</v>
      </c>
      <c r="O41" s="220" t="s">
        <v>263</v>
      </c>
      <c r="P41" s="226"/>
      <c r="Q41" s="226"/>
      <c r="R41" s="226"/>
    </row>
    <row r="42" spans="1:18" x14ac:dyDescent="0.2">
      <c r="A42" s="236"/>
      <c r="B42" s="236"/>
      <c r="C42" s="236">
        <f>SUM(C23:C41)</f>
        <v>25</v>
      </c>
      <c r="D42" s="236" t="s">
        <v>41</v>
      </c>
      <c r="E42" s="237">
        <f>COUNTA(E23:E41)</f>
        <v>19</v>
      </c>
      <c r="F42" s="238">
        <f>SUM(F23:F41)</f>
        <v>32</v>
      </c>
      <c r="G42" s="236">
        <f>SUM(G23:G41)</f>
        <v>635</v>
      </c>
      <c r="H42" s="236">
        <f>SUM(H23:H41)</f>
        <v>223</v>
      </c>
      <c r="I42" s="236">
        <f>SUM(I23:I41)</f>
        <v>412</v>
      </c>
      <c r="J42" s="217"/>
      <c r="K42" s="236">
        <f>MAX(K23:K41)</f>
        <v>16</v>
      </c>
      <c r="L42" s="238">
        <f>COUNTIF(L23:L41,"=■")</f>
        <v>5</v>
      </c>
      <c r="M42" s="238">
        <f>COUNTIF(M23:M41,"=专业核心课")</f>
        <v>1</v>
      </c>
      <c r="N42" s="238">
        <f>COUNTIF(N23:N41,"=必修")</f>
        <v>12</v>
      </c>
      <c r="O42" s="236"/>
      <c r="P42" s="241">
        <f>COUNTA(P23:P41)</f>
        <v>1</v>
      </c>
      <c r="Q42" s="241">
        <f>COUNTA(Q23:Q41)</f>
        <v>0</v>
      </c>
      <c r="R42" s="241">
        <f>COUNTA(R23:R41)</f>
        <v>0</v>
      </c>
    </row>
    <row r="43" spans="1:18" x14ac:dyDescent="0.2">
      <c r="A43" s="401" t="s">
        <v>301</v>
      </c>
      <c r="B43" s="392" t="s">
        <v>211</v>
      </c>
      <c r="C43" s="395">
        <v>0.5</v>
      </c>
      <c r="D43" s="220" t="s">
        <v>302</v>
      </c>
      <c r="E43" s="227" t="s">
        <v>303</v>
      </c>
      <c r="F43" s="220" t="s">
        <v>230</v>
      </c>
      <c r="G43" s="222">
        <v>8</v>
      </c>
      <c r="H43" s="222">
        <v>4</v>
      </c>
      <c r="I43" s="222">
        <f>G43-H43</f>
        <v>4</v>
      </c>
      <c r="J43" s="223" t="s">
        <v>231</v>
      </c>
      <c r="K43" s="222">
        <v>2</v>
      </c>
      <c r="L43" s="220" t="s">
        <v>215</v>
      </c>
      <c r="M43" s="227" t="s">
        <v>216</v>
      </c>
      <c r="N43" s="227" t="s">
        <v>217</v>
      </c>
      <c r="O43" s="220" t="s">
        <v>222</v>
      </c>
      <c r="P43" s="226"/>
      <c r="Q43" s="226"/>
      <c r="R43" s="226"/>
    </row>
    <row r="44" spans="1:18" x14ac:dyDescent="0.2">
      <c r="A44" s="401"/>
      <c r="B44" s="394"/>
      <c r="C44" s="397"/>
      <c r="D44" s="220" t="s">
        <v>304</v>
      </c>
      <c r="E44" s="227" t="s">
        <v>305</v>
      </c>
      <c r="F44" s="220">
        <v>0.5</v>
      </c>
      <c r="G44" s="222">
        <v>6</v>
      </c>
      <c r="H44" s="222">
        <v>0</v>
      </c>
      <c r="I44" s="222">
        <f t="shared" ref="I44:I51" si="2">G44-H44</f>
        <v>6</v>
      </c>
      <c r="J44" s="223" t="s">
        <v>214</v>
      </c>
      <c r="K44" s="222">
        <v>3</v>
      </c>
      <c r="L44" s="224" t="s">
        <v>215</v>
      </c>
      <c r="M44" s="225" t="s">
        <v>216</v>
      </c>
      <c r="N44" s="242" t="s">
        <v>217</v>
      </c>
      <c r="O44" s="224" t="s">
        <v>218</v>
      </c>
      <c r="P44" s="226"/>
      <c r="Q44" s="226"/>
      <c r="R44" s="226"/>
    </row>
    <row r="45" spans="1:18" x14ac:dyDescent="0.2">
      <c r="A45" s="401"/>
      <c r="B45" s="398" t="s">
        <v>236</v>
      </c>
      <c r="C45" s="395">
        <v>1</v>
      </c>
      <c r="D45" s="220" t="s">
        <v>237</v>
      </c>
      <c r="E45" s="227" t="s">
        <v>238</v>
      </c>
      <c r="F45" s="220">
        <v>1</v>
      </c>
      <c r="G45" s="222">
        <v>28</v>
      </c>
      <c r="H45" s="222">
        <v>0</v>
      </c>
      <c r="I45" s="222">
        <f t="shared" si="2"/>
        <v>28</v>
      </c>
      <c r="J45" s="223" t="s">
        <v>214</v>
      </c>
      <c r="K45" s="222">
        <v>14</v>
      </c>
      <c r="L45" s="220" t="s">
        <v>215</v>
      </c>
      <c r="M45" s="227" t="s">
        <v>216</v>
      </c>
      <c r="N45" s="227" t="s">
        <v>239</v>
      </c>
      <c r="O45" s="220" t="s">
        <v>240</v>
      </c>
      <c r="P45" s="226"/>
      <c r="Q45" s="226"/>
      <c r="R45" s="226"/>
    </row>
    <row r="46" spans="1:18" x14ac:dyDescent="0.2">
      <c r="A46" s="401"/>
      <c r="B46" s="398"/>
      <c r="C46" s="396"/>
      <c r="D46" s="220" t="s">
        <v>241</v>
      </c>
      <c r="E46" s="227" t="s">
        <v>242</v>
      </c>
      <c r="F46" s="220">
        <v>1</v>
      </c>
      <c r="G46" s="222">
        <v>28</v>
      </c>
      <c r="H46" s="222">
        <v>0</v>
      </c>
      <c r="I46" s="222">
        <f t="shared" si="2"/>
        <v>28</v>
      </c>
      <c r="J46" s="223" t="s">
        <v>214</v>
      </c>
      <c r="K46" s="222">
        <v>14</v>
      </c>
      <c r="L46" s="220" t="s">
        <v>215</v>
      </c>
      <c r="M46" s="227" t="s">
        <v>216</v>
      </c>
      <c r="N46" s="227" t="s">
        <v>239</v>
      </c>
      <c r="O46" s="220" t="s">
        <v>240</v>
      </c>
      <c r="P46" s="226"/>
      <c r="Q46" s="226"/>
      <c r="R46" s="226"/>
    </row>
    <row r="47" spans="1:18" x14ac:dyDescent="0.2">
      <c r="A47" s="401"/>
      <c r="B47" s="398"/>
      <c r="C47" s="396"/>
      <c r="D47" s="220" t="s">
        <v>243</v>
      </c>
      <c r="E47" s="227" t="s">
        <v>244</v>
      </c>
      <c r="F47" s="220">
        <v>1</v>
      </c>
      <c r="G47" s="222">
        <v>28</v>
      </c>
      <c r="H47" s="222">
        <v>0</v>
      </c>
      <c r="I47" s="222">
        <f t="shared" si="2"/>
        <v>28</v>
      </c>
      <c r="J47" s="223" t="s">
        <v>214</v>
      </c>
      <c r="K47" s="222">
        <v>14</v>
      </c>
      <c r="L47" s="220" t="s">
        <v>215</v>
      </c>
      <c r="M47" s="227" t="s">
        <v>216</v>
      </c>
      <c r="N47" s="227" t="s">
        <v>239</v>
      </c>
      <c r="O47" s="220" t="s">
        <v>240</v>
      </c>
      <c r="P47" s="226"/>
      <c r="Q47" s="226"/>
      <c r="R47" s="226"/>
    </row>
    <row r="48" spans="1:18" x14ac:dyDescent="0.2">
      <c r="A48" s="401"/>
      <c r="B48" s="398"/>
      <c r="C48" s="396"/>
      <c r="D48" s="220" t="s">
        <v>245</v>
      </c>
      <c r="E48" s="227" t="s">
        <v>246</v>
      </c>
      <c r="F48" s="220">
        <v>1</v>
      </c>
      <c r="G48" s="222">
        <v>28</v>
      </c>
      <c r="H48" s="222">
        <v>0</v>
      </c>
      <c r="I48" s="222">
        <f t="shared" si="2"/>
        <v>28</v>
      </c>
      <c r="J48" s="223" t="s">
        <v>214</v>
      </c>
      <c r="K48" s="222">
        <v>14</v>
      </c>
      <c r="L48" s="220" t="s">
        <v>215</v>
      </c>
      <c r="M48" s="227" t="s">
        <v>216</v>
      </c>
      <c r="N48" s="227" t="s">
        <v>239</v>
      </c>
      <c r="O48" s="220" t="s">
        <v>240</v>
      </c>
      <c r="P48" s="226"/>
      <c r="Q48" s="226"/>
      <c r="R48" s="226"/>
    </row>
    <row r="49" spans="1:18" x14ac:dyDescent="0.2">
      <c r="A49" s="401"/>
      <c r="B49" s="398"/>
      <c r="C49" s="396"/>
      <c r="D49" s="220" t="s">
        <v>247</v>
      </c>
      <c r="E49" s="227" t="s">
        <v>248</v>
      </c>
      <c r="F49" s="220">
        <v>1</v>
      </c>
      <c r="G49" s="222">
        <v>28</v>
      </c>
      <c r="H49" s="222">
        <v>0</v>
      </c>
      <c r="I49" s="222">
        <f t="shared" si="2"/>
        <v>28</v>
      </c>
      <c r="J49" s="223" t="s">
        <v>214</v>
      </c>
      <c r="K49" s="222">
        <v>14</v>
      </c>
      <c r="L49" s="220" t="s">
        <v>215</v>
      </c>
      <c r="M49" s="227" t="s">
        <v>216</v>
      </c>
      <c r="N49" s="227" t="s">
        <v>239</v>
      </c>
      <c r="O49" s="220" t="s">
        <v>240</v>
      </c>
      <c r="P49" s="226"/>
      <c r="Q49" s="226"/>
      <c r="R49" s="226"/>
    </row>
    <row r="50" spans="1:18" x14ac:dyDescent="0.2">
      <c r="A50" s="401"/>
      <c r="B50" s="398"/>
      <c r="C50" s="396"/>
      <c r="D50" s="220" t="s">
        <v>249</v>
      </c>
      <c r="E50" s="227" t="s">
        <v>250</v>
      </c>
      <c r="F50" s="220">
        <v>1</v>
      </c>
      <c r="G50" s="222">
        <v>28</v>
      </c>
      <c r="H50" s="222">
        <v>0</v>
      </c>
      <c r="I50" s="222">
        <f t="shared" si="2"/>
        <v>28</v>
      </c>
      <c r="J50" s="223" t="s">
        <v>214</v>
      </c>
      <c r="K50" s="222">
        <v>14</v>
      </c>
      <c r="L50" s="220" t="s">
        <v>215</v>
      </c>
      <c r="M50" s="227" t="s">
        <v>216</v>
      </c>
      <c r="N50" s="227" t="s">
        <v>239</v>
      </c>
      <c r="O50" s="220" t="s">
        <v>240</v>
      </c>
      <c r="P50" s="226"/>
      <c r="Q50" s="226"/>
      <c r="R50" s="226"/>
    </row>
    <row r="51" spans="1:18" x14ac:dyDescent="0.2">
      <c r="A51" s="401"/>
      <c r="B51" s="398"/>
      <c r="C51" s="397"/>
      <c r="D51" s="220" t="s">
        <v>251</v>
      </c>
      <c r="E51" s="227" t="s">
        <v>252</v>
      </c>
      <c r="F51" s="220">
        <v>1</v>
      </c>
      <c r="G51" s="222">
        <v>28</v>
      </c>
      <c r="H51" s="222">
        <v>0</v>
      </c>
      <c r="I51" s="222">
        <f t="shared" si="2"/>
        <v>28</v>
      </c>
      <c r="J51" s="223" t="s">
        <v>214</v>
      </c>
      <c r="K51" s="222">
        <v>14</v>
      </c>
      <c r="L51" s="220" t="s">
        <v>215</v>
      </c>
      <c r="M51" s="227" t="s">
        <v>216</v>
      </c>
      <c r="N51" s="227" t="s">
        <v>239</v>
      </c>
      <c r="O51" s="220" t="s">
        <v>240</v>
      </c>
      <c r="P51" s="226"/>
      <c r="Q51" s="226"/>
      <c r="R51" s="226"/>
    </row>
    <row r="52" spans="1:18" x14ac:dyDescent="0.2">
      <c r="A52" s="401"/>
      <c r="B52" s="243" t="s">
        <v>253</v>
      </c>
      <c r="C52" s="244">
        <v>3</v>
      </c>
      <c r="D52" s="228" t="s">
        <v>306</v>
      </c>
      <c r="E52" s="227" t="s">
        <v>307</v>
      </c>
      <c r="F52" s="220">
        <v>3</v>
      </c>
      <c r="G52" s="220">
        <v>48</v>
      </c>
      <c r="H52" s="220">
        <v>32</v>
      </c>
      <c r="I52" s="222">
        <v>16</v>
      </c>
      <c r="J52" s="245" t="s">
        <v>273</v>
      </c>
      <c r="K52" s="220">
        <v>16</v>
      </c>
      <c r="L52" s="220" t="s">
        <v>215</v>
      </c>
      <c r="M52" s="227" t="s">
        <v>262</v>
      </c>
      <c r="N52" s="233" t="s">
        <v>217</v>
      </c>
      <c r="O52" s="220" t="s">
        <v>263</v>
      </c>
      <c r="P52" s="226" t="s">
        <v>292</v>
      </c>
      <c r="Q52" s="226"/>
      <c r="R52" s="226"/>
    </row>
    <row r="53" spans="1:18" x14ac:dyDescent="0.2">
      <c r="A53" s="391"/>
      <c r="B53" s="399" t="s">
        <v>297</v>
      </c>
      <c r="C53" s="395">
        <v>13</v>
      </c>
      <c r="D53" s="228" t="s">
        <v>308</v>
      </c>
      <c r="E53" s="227" t="s">
        <v>309</v>
      </c>
      <c r="F53" s="220">
        <v>4</v>
      </c>
      <c r="G53" s="220">
        <v>64</v>
      </c>
      <c r="H53" s="222">
        <v>32</v>
      </c>
      <c r="I53" s="222">
        <v>32</v>
      </c>
      <c r="J53" s="223" t="s">
        <v>231</v>
      </c>
      <c r="K53" s="222">
        <v>16</v>
      </c>
      <c r="L53" s="229" t="s">
        <v>256</v>
      </c>
      <c r="M53" s="227" t="s">
        <v>300</v>
      </c>
      <c r="N53" s="233" t="s">
        <v>217</v>
      </c>
      <c r="O53" s="220" t="s">
        <v>263</v>
      </c>
      <c r="P53" s="226"/>
      <c r="Q53" s="226"/>
      <c r="R53" s="226"/>
    </row>
    <row r="54" spans="1:18" x14ac:dyDescent="0.2">
      <c r="A54" s="391"/>
      <c r="B54" s="400"/>
      <c r="C54" s="396"/>
      <c r="D54" s="228" t="s">
        <v>310</v>
      </c>
      <c r="E54" s="227" t="s">
        <v>311</v>
      </c>
      <c r="F54" s="220">
        <v>5</v>
      </c>
      <c r="G54" s="220">
        <v>80</v>
      </c>
      <c r="H54" s="220">
        <v>48</v>
      </c>
      <c r="I54" s="222">
        <v>32</v>
      </c>
      <c r="J54" s="245" t="s">
        <v>312</v>
      </c>
      <c r="K54" s="220">
        <v>16</v>
      </c>
      <c r="L54" s="229" t="s">
        <v>256</v>
      </c>
      <c r="M54" s="227" t="s">
        <v>300</v>
      </c>
      <c r="N54" s="233" t="s">
        <v>217</v>
      </c>
      <c r="O54" s="220" t="s">
        <v>240</v>
      </c>
      <c r="P54" s="226" t="s">
        <v>292</v>
      </c>
      <c r="Q54" s="226"/>
      <c r="R54" s="226"/>
    </row>
    <row r="55" spans="1:18" x14ac:dyDescent="0.2">
      <c r="A55" s="391"/>
      <c r="B55" s="402"/>
      <c r="C55" s="397"/>
      <c r="D55" s="228" t="s">
        <v>313</v>
      </c>
      <c r="E55" s="227" t="s">
        <v>314</v>
      </c>
      <c r="F55" s="220">
        <v>4</v>
      </c>
      <c r="G55" s="220">
        <v>64</v>
      </c>
      <c r="H55" s="220">
        <v>48</v>
      </c>
      <c r="I55" s="222">
        <v>16</v>
      </c>
      <c r="J55" s="245" t="s">
        <v>221</v>
      </c>
      <c r="K55" s="220">
        <v>16</v>
      </c>
      <c r="L55" s="229" t="s">
        <v>256</v>
      </c>
      <c r="M55" s="227" t="s">
        <v>300</v>
      </c>
      <c r="N55" s="233" t="s">
        <v>217</v>
      </c>
      <c r="O55" s="220" t="s">
        <v>263</v>
      </c>
      <c r="P55" s="226" t="s">
        <v>292</v>
      </c>
      <c r="Q55" s="226"/>
      <c r="R55" s="226"/>
    </row>
    <row r="56" spans="1:18" x14ac:dyDescent="0.2">
      <c r="A56" s="391"/>
      <c r="B56" s="239" t="s">
        <v>315</v>
      </c>
      <c r="C56" s="220">
        <v>3</v>
      </c>
      <c r="D56" s="228" t="s">
        <v>316</v>
      </c>
      <c r="E56" s="233" t="s">
        <v>317</v>
      </c>
      <c r="F56" s="220">
        <v>3</v>
      </c>
      <c r="G56" s="220">
        <v>48</v>
      </c>
      <c r="H56" s="220">
        <v>16</v>
      </c>
      <c r="I56" s="220">
        <v>32</v>
      </c>
      <c r="J56" s="220" t="s">
        <v>268</v>
      </c>
      <c r="K56" s="220">
        <v>16</v>
      </c>
      <c r="L56" s="220" t="s">
        <v>215</v>
      </c>
      <c r="M56" s="220" t="s">
        <v>262</v>
      </c>
      <c r="N56" s="233" t="s">
        <v>217</v>
      </c>
      <c r="O56" s="220" t="s">
        <v>289</v>
      </c>
      <c r="P56" s="231" t="s">
        <v>292</v>
      </c>
      <c r="Q56" s="226"/>
      <c r="R56" s="226"/>
    </row>
    <row r="57" spans="1:18" x14ac:dyDescent="0.2">
      <c r="A57" s="220"/>
      <c r="B57" s="220"/>
      <c r="C57" s="220">
        <f>SUM(C43:C56)</f>
        <v>20.5</v>
      </c>
      <c r="D57" s="236" t="s">
        <v>41</v>
      </c>
      <c r="E57" s="237">
        <f>COUNTA(E43:E56)</f>
        <v>14</v>
      </c>
      <c r="F57" s="236">
        <f>SUM(F43:F56)</f>
        <v>26.5</v>
      </c>
      <c r="G57" s="236">
        <f>SUM(G43:G56)</f>
        <v>514</v>
      </c>
      <c r="H57" s="236">
        <f>SUM(H43:H56)</f>
        <v>180</v>
      </c>
      <c r="I57" s="236">
        <f>SUM(I43:I56)</f>
        <v>334</v>
      </c>
      <c r="J57" s="217"/>
      <c r="K57" s="236">
        <f>MAX(K43:K56)</f>
        <v>16</v>
      </c>
      <c r="L57" s="238">
        <f>COUNTIF(L43:L56,"=■")</f>
        <v>3</v>
      </c>
      <c r="M57" s="238">
        <f>COUNTIF(M43:M56,"=专业核心课")</f>
        <v>3</v>
      </c>
      <c r="N57" s="238">
        <f>COUNTIF(N43:N56,"=必修")</f>
        <v>7</v>
      </c>
      <c r="O57" s="236"/>
      <c r="P57" s="241">
        <f>COUNTA(P43:P56)</f>
        <v>4</v>
      </c>
      <c r="Q57" s="241">
        <f>COUNTA(Q43:Q56)</f>
        <v>0</v>
      </c>
      <c r="R57" s="241">
        <f>COUNTA(R43:R56)</f>
        <v>0</v>
      </c>
    </row>
    <row r="58" spans="1:18" x14ac:dyDescent="0.2">
      <c r="A58" s="403" t="s">
        <v>318</v>
      </c>
      <c r="B58" s="220" t="s">
        <v>211</v>
      </c>
      <c r="C58" s="220" t="s">
        <v>230</v>
      </c>
      <c r="D58" s="220" t="s">
        <v>319</v>
      </c>
      <c r="E58" s="227" t="s">
        <v>320</v>
      </c>
      <c r="F58" s="220" t="s">
        <v>230</v>
      </c>
      <c r="G58" s="222">
        <v>8</v>
      </c>
      <c r="H58" s="222">
        <v>4</v>
      </c>
      <c r="I58" s="222">
        <f>G58-H58</f>
        <v>4</v>
      </c>
      <c r="J58" s="223" t="s">
        <v>231</v>
      </c>
      <c r="K58" s="222">
        <v>2</v>
      </c>
      <c r="L58" s="220" t="s">
        <v>215</v>
      </c>
      <c r="M58" s="227" t="s">
        <v>216</v>
      </c>
      <c r="N58" s="227" t="s">
        <v>217</v>
      </c>
      <c r="O58" s="220" t="s">
        <v>222</v>
      </c>
      <c r="P58" s="226"/>
      <c r="Q58" s="226"/>
      <c r="R58" s="226"/>
    </row>
    <row r="59" spans="1:18" x14ac:dyDescent="0.2">
      <c r="A59" s="403"/>
      <c r="B59" s="398" t="s">
        <v>236</v>
      </c>
      <c r="C59" s="395">
        <v>1</v>
      </c>
      <c r="D59" s="220" t="s">
        <v>237</v>
      </c>
      <c r="E59" s="227" t="s">
        <v>238</v>
      </c>
      <c r="F59" s="220">
        <v>1</v>
      </c>
      <c r="G59" s="222">
        <v>28</v>
      </c>
      <c r="H59" s="222">
        <v>0</v>
      </c>
      <c r="I59" s="222">
        <f t="shared" ref="I59:I67" si="3">G59-H59</f>
        <v>28</v>
      </c>
      <c r="J59" s="223" t="s">
        <v>214</v>
      </c>
      <c r="K59" s="222">
        <v>14</v>
      </c>
      <c r="L59" s="220" t="s">
        <v>215</v>
      </c>
      <c r="M59" s="227" t="s">
        <v>216</v>
      </c>
      <c r="N59" s="227" t="s">
        <v>239</v>
      </c>
      <c r="O59" s="220" t="s">
        <v>240</v>
      </c>
      <c r="P59" s="226"/>
      <c r="Q59" s="226"/>
      <c r="R59" s="226"/>
    </row>
    <row r="60" spans="1:18" x14ac:dyDescent="0.2">
      <c r="A60" s="403"/>
      <c r="B60" s="398"/>
      <c r="C60" s="396"/>
      <c r="D60" s="220" t="s">
        <v>241</v>
      </c>
      <c r="E60" s="227" t="s">
        <v>242</v>
      </c>
      <c r="F60" s="220">
        <v>1</v>
      </c>
      <c r="G60" s="222">
        <v>28</v>
      </c>
      <c r="H60" s="222">
        <v>0</v>
      </c>
      <c r="I60" s="222">
        <f t="shared" si="3"/>
        <v>28</v>
      </c>
      <c r="J60" s="223" t="s">
        <v>214</v>
      </c>
      <c r="K60" s="222">
        <v>14</v>
      </c>
      <c r="L60" s="220" t="s">
        <v>215</v>
      </c>
      <c r="M60" s="227" t="s">
        <v>216</v>
      </c>
      <c r="N60" s="227" t="s">
        <v>239</v>
      </c>
      <c r="O60" s="220" t="s">
        <v>240</v>
      </c>
      <c r="P60" s="226"/>
      <c r="Q60" s="226"/>
      <c r="R60" s="226"/>
    </row>
    <row r="61" spans="1:18" x14ac:dyDescent="0.2">
      <c r="A61" s="403"/>
      <c r="B61" s="398"/>
      <c r="C61" s="396"/>
      <c r="D61" s="220" t="s">
        <v>243</v>
      </c>
      <c r="E61" s="227" t="s">
        <v>244</v>
      </c>
      <c r="F61" s="220">
        <v>1</v>
      </c>
      <c r="G61" s="222">
        <v>28</v>
      </c>
      <c r="H61" s="222">
        <v>0</v>
      </c>
      <c r="I61" s="222">
        <f t="shared" si="3"/>
        <v>28</v>
      </c>
      <c r="J61" s="223" t="s">
        <v>214</v>
      </c>
      <c r="K61" s="222">
        <v>14</v>
      </c>
      <c r="L61" s="220" t="s">
        <v>215</v>
      </c>
      <c r="M61" s="227" t="s">
        <v>216</v>
      </c>
      <c r="N61" s="227" t="s">
        <v>239</v>
      </c>
      <c r="O61" s="220" t="s">
        <v>240</v>
      </c>
      <c r="P61" s="226"/>
      <c r="Q61" s="226"/>
      <c r="R61" s="226"/>
    </row>
    <row r="62" spans="1:18" x14ac:dyDescent="0.2">
      <c r="A62" s="403"/>
      <c r="B62" s="398"/>
      <c r="C62" s="396"/>
      <c r="D62" s="220" t="s">
        <v>245</v>
      </c>
      <c r="E62" s="227" t="s">
        <v>246</v>
      </c>
      <c r="F62" s="220">
        <v>1</v>
      </c>
      <c r="G62" s="222">
        <v>28</v>
      </c>
      <c r="H62" s="222">
        <v>0</v>
      </c>
      <c r="I62" s="222">
        <f t="shared" si="3"/>
        <v>28</v>
      </c>
      <c r="J62" s="223" t="s">
        <v>214</v>
      </c>
      <c r="K62" s="222">
        <v>14</v>
      </c>
      <c r="L62" s="220" t="s">
        <v>215</v>
      </c>
      <c r="M62" s="227" t="s">
        <v>216</v>
      </c>
      <c r="N62" s="227" t="s">
        <v>239</v>
      </c>
      <c r="O62" s="220" t="s">
        <v>240</v>
      </c>
      <c r="P62" s="226"/>
      <c r="Q62" s="226"/>
      <c r="R62" s="226"/>
    </row>
    <row r="63" spans="1:18" x14ac:dyDescent="0.2">
      <c r="A63" s="403"/>
      <c r="B63" s="398"/>
      <c r="C63" s="396"/>
      <c r="D63" s="220" t="s">
        <v>247</v>
      </c>
      <c r="E63" s="227" t="s">
        <v>248</v>
      </c>
      <c r="F63" s="220">
        <v>1</v>
      </c>
      <c r="G63" s="222">
        <v>28</v>
      </c>
      <c r="H63" s="222">
        <v>0</v>
      </c>
      <c r="I63" s="222">
        <f t="shared" si="3"/>
        <v>28</v>
      </c>
      <c r="J63" s="223" t="s">
        <v>214</v>
      </c>
      <c r="K63" s="222">
        <v>14</v>
      </c>
      <c r="L63" s="220" t="s">
        <v>215</v>
      </c>
      <c r="M63" s="227" t="s">
        <v>216</v>
      </c>
      <c r="N63" s="227" t="s">
        <v>239</v>
      </c>
      <c r="O63" s="220" t="s">
        <v>240</v>
      </c>
      <c r="P63" s="226"/>
      <c r="Q63" s="226"/>
      <c r="R63" s="226"/>
    </row>
    <row r="64" spans="1:18" x14ac:dyDescent="0.2">
      <c r="A64" s="403"/>
      <c r="B64" s="398"/>
      <c r="C64" s="396"/>
      <c r="D64" s="220" t="s">
        <v>249</v>
      </c>
      <c r="E64" s="227" t="s">
        <v>250</v>
      </c>
      <c r="F64" s="220">
        <v>1</v>
      </c>
      <c r="G64" s="222">
        <v>28</v>
      </c>
      <c r="H64" s="222">
        <v>0</v>
      </c>
      <c r="I64" s="222">
        <f t="shared" si="3"/>
        <v>28</v>
      </c>
      <c r="J64" s="223" t="s">
        <v>214</v>
      </c>
      <c r="K64" s="222">
        <v>14</v>
      </c>
      <c r="L64" s="220" t="s">
        <v>215</v>
      </c>
      <c r="M64" s="227" t="s">
        <v>216</v>
      </c>
      <c r="N64" s="227" t="s">
        <v>239</v>
      </c>
      <c r="O64" s="220" t="s">
        <v>240</v>
      </c>
      <c r="P64" s="226"/>
      <c r="Q64" s="226"/>
      <c r="R64" s="226"/>
    </row>
    <row r="65" spans="1:18" x14ac:dyDescent="0.2">
      <c r="A65" s="403"/>
      <c r="B65" s="398"/>
      <c r="C65" s="397"/>
      <c r="D65" s="220" t="s">
        <v>251</v>
      </c>
      <c r="E65" s="227" t="s">
        <v>252</v>
      </c>
      <c r="F65" s="220">
        <v>1</v>
      </c>
      <c r="G65" s="222">
        <v>28</v>
      </c>
      <c r="H65" s="222">
        <v>0</v>
      </c>
      <c r="I65" s="222">
        <f t="shared" si="3"/>
        <v>28</v>
      </c>
      <c r="J65" s="223" t="s">
        <v>214</v>
      </c>
      <c r="K65" s="222">
        <v>14</v>
      </c>
      <c r="L65" s="220" t="s">
        <v>215</v>
      </c>
      <c r="M65" s="227" t="s">
        <v>216</v>
      </c>
      <c r="N65" s="227" t="s">
        <v>239</v>
      </c>
      <c r="O65" s="220" t="s">
        <v>240</v>
      </c>
      <c r="P65" s="226"/>
      <c r="Q65" s="226"/>
      <c r="R65" s="226"/>
    </row>
    <row r="66" spans="1:18" x14ac:dyDescent="0.2">
      <c r="A66" s="403"/>
      <c r="B66" s="395" t="s">
        <v>253</v>
      </c>
      <c r="C66" s="396"/>
      <c r="D66" s="228" t="s">
        <v>321</v>
      </c>
      <c r="E66" s="227" t="s">
        <v>322</v>
      </c>
      <c r="F66" s="220" t="s">
        <v>230</v>
      </c>
      <c r="G66" s="222">
        <v>2</v>
      </c>
      <c r="H66" s="222">
        <v>0</v>
      </c>
      <c r="I66" s="222">
        <f t="shared" si="3"/>
        <v>2</v>
      </c>
      <c r="J66" s="223" t="s">
        <v>281</v>
      </c>
      <c r="K66" s="222">
        <v>2</v>
      </c>
      <c r="L66" s="220" t="s">
        <v>215</v>
      </c>
      <c r="M66" s="227" t="s">
        <v>216</v>
      </c>
      <c r="N66" s="227" t="s">
        <v>217</v>
      </c>
      <c r="O66" s="220" t="s">
        <v>222</v>
      </c>
      <c r="P66" s="226"/>
      <c r="Q66" s="226"/>
      <c r="R66" s="226"/>
    </row>
    <row r="67" spans="1:18" x14ac:dyDescent="0.2">
      <c r="A67" s="403"/>
      <c r="B67" s="397"/>
      <c r="C67" s="397"/>
      <c r="D67" s="220"/>
      <c r="E67" s="227"/>
      <c r="F67" s="220"/>
      <c r="G67" s="222"/>
      <c r="H67" s="222"/>
      <c r="I67" s="222">
        <f t="shared" si="3"/>
        <v>0</v>
      </c>
      <c r="J67" s="223"/>
      <c r="K67" s="222"/>
      <c r="L67" s="220"/>
      <c r="M67" s="227"/>
      <c r="N67" s="227"/>
      <c r="O67" s="220"/>
      <c r="P67" s="226"/>
      <c r="Q67" s="226"/>
      <c r="R67" s="226"/>
    </row>
    <row r="68" spans="1:18" x14ac:dyDescent="0.2">
      <c r="A68" s="403"/>
      <c r="B68" s="399" t="s">
        <v>297</v>
      </c>
      <c r="C68" s="401">
        <v>7</v>
      </c>
      <c r="D68" s="246" t="s">
        <v>323</v>
      </c>
      <c r="E68" s="227" t="s">
        <v>324</v>
      </c>
      <c r="F68" s="220">
        <v>4</v>
      </c>
      <c r="G68" s="222">
        <v>64</v>
      </c>
      <c r="H68" s="222">
        <v>48</v>
      </c>
      <c r="I68" s="222">
        <v>16</v>
      </c>
      <c r="J68" s="223" t="s">
        <v>221</v>
      </c>
      <c r="K68" s="222">
        <v>16</v>
      </c>
      <c r="L68" s="229" t="s">
        <v>256</v>
      </c>
      <c r="M68" s="227" t="s">
        <v>300</v>
      </c>
      <c r="N68" s="233" t="s">
        <v>217</v>
      </c>
      <c r="O68" s="220" t="s">
        <v>263</v>
      </c>
      <c r="P68" s="226"/>
      <c r="Q68" s="226"/>
      <c r="R68" s="226"/>
    </row>
    <row r="69" spans="1:18" x14ac:dyDescent="0.2">
      <c r="A69" s="403"/>
      <c r="B69" s="402"/>
      <c r="C69" s="404"/>
      <c r="D69" s="246" t="s">
        <v>325</v>
      </c>
      <c r="E69" s="227" t="s">
        <v>326</v>
      </c>
      <c r="F69" s="220">
        <v>3</v>
      </c>
      <c r="G69" s="222">
        <v>48</v>
      </c>
      <c r="H69" s="222">
        <v>32</v>
      </c>
      <c r="I69" s="222">
        <v>16</v>
      </c>
      <c r="J69" s="223" t="s">
        <v>273</v>
      </c>
      <c r="K69" s="222">
        <v>16</v>
      </c>
      <c r="L69" s="229" t="s">
        <v>256</v>
      </c>
      <c r="M69" s="227" t="s">
        <v>300</v>
      </c>
      <c r="N69" s="233" t="s">
        <v>217</v>
      </c>
      <c r="O69" s="220" t="s">
        <v>263</v>
      </c>
      <c r="P69" s="226"/>
      <c r="Q69" s="226"/>
      <c r="R69" s="226"/>
    </row>
    <row r="70" spans="1:18" x14ac:dyDescent="0.2">
      <c r="A70" s="403"/>
      <c r="B70" s="239" t="s">
        <v>315</v>
      </c>
      <c r="C70" s="247">
        <v>3</v>
      </c>
      <c r="D70" s="246" t="s">
        <v>327</v>
      </c>
      <c r="E70" s="227" t="s">
        <v>328</v>
      </c>
      <c r="F70" s="220">
        <v>3</v>
      </c>
      <c r="G70" s="222">
        <v>48</v>
      </c>
      <c r="H70" s="222">
        <v>16</v>
      </c>
      <c r="I70" s="222">
        <v>32</v>
      </c>
      <c r="J70" s="223" t="s">
        <v>268</v>
      </c>
      <c r="K70" s="222">
        <v>16</v>
      </c>
      <c r="L70" s="220" t="s">
        <v>215</v>
      </c>
      <c r="M70" s="227" t="s">
        <v>329</v>
      </c>
      <c r="N70" s="233" t="s">
        <v>217</v>
      </c>
      <c r="O70" s="220" t="s">
        <v>289</v>
      </c>
      <c r="P70" s="226" t="s">
        <v>292</v>
      </c>
      <c r="Q70" s="226"/>
      <c r="R70" s="226"/>
    </row>
    <row r="71" spans="1:18" ht="24" x14ac:dyDescent="0.2">
      <c r="A71" s="403"/>
      <c r="B71" s="399" t="s">
        <v>330</v>
      </c>
      <c r="C71" s="401">
        <v>6</v>
      </c>
      <c r="D71" s="246" t="s">
        <v>331</v>
      </c>
      <c r="E71" s="248" t="s">
        <v>332</v>
      </c>
      <c r="F71" s="220">
        <v>3</v>
      </c>
      <c r="G71" s="222">
        <v>48</v>
      </c>
      <c r="H71" s="222">
        <v>32</v>
      </c>
      <c r="I71" s="222">
        <v>16</v>
      </c>
      <c r="J71" s="223" t="s">
        <v>273</v>
      </c>
      <c r="K71" s="222">
        <v>16</v>
      </c>
      <c r="L71" s="220" t="s">
        <v>215</v>
      </c>
      <c r="M71" s="227" t="s">
        <v>329</v>
      </c>
      <c r="N71" s="233" t="s">
        <v>239</v>
      </c>
      <c r="O71" s="220" t="s">
        <v>240</v>
      </c>
      <c r="P71" s="226" t="s">
        <v>292</v>
      </c>
      <c r="Q71" s="226"/>
      <c r="R71" s="226"/>
    </row>
    <row r="72" spans="1:18" x14ac:dyDescent="0.2">
      <c r="A72" s="403"/>
      <c r="B72" s="402"/>
      <c r="C72" s="404"/>
      <c r="D72" s="249" t="s">
        <v>333</v>
      </c>
      <c r="E72" s="248" t="s">
        <v>334</v>
      </c>
      <c r="F72" s="250">
        <v>3</v>
      </c>
      <c r="G72" s="250">
        <v>48</v>
      </c>
      <c r="H72" s="250">
        <v>48</v>
      </c>
      <c r="I72" s="250">
        <v>0</v>
      </c>
      <c r="J72" s="250" t="s">
        <v>261</v>
      </c>
      <c r="K72" s="250">
        <v>16</v>
      </c>
      <c r="L72" s="220" t="s">
        <v>215</v>
      </c>
      <c r="M72" s="227" t="s">
        <v>329</v>
      </c>
      <c r="N72" s="233" t="s">
        <v>217</v>
      </c>
      <c r="O72" s="220" t="s">
        <v>263</v>
      </c>
      <c r="P72" s="226" t="s">
        <v>292</v>
      </c>
      <c r="Q72" s="226"/>
      <c r="R72" s="226"/>
    </row>
    <row r="73" spans="1:18" x14ac:dyDescent="0.2">
      <c r="A73" s="403"/>
      <c r="B73" s="239" t="s">
        <v>335</v>
      </c>
      <c r="C73" s="247"/>
      <c r="D73" s="220"/>
      <c r="E73" s="227"/>
      <c r="F73" s="220"/>
      <c r="G73" s="222"/>
      <c r="H73" s="222"/>
      <c r="I73" s="222">
        <f>G73-H73</f>
        <v>0</v>
      </c>
      <c r="J73" s="223"/>
      <c r="K73" s="222"/>
      <c r="L73" s="220"/>
      <c r="M73" s="227"/>
      <c r="N73" s="221"/>
      <c r="O73" s="220"/>
      <c r="P73" s="226"/>
      <c r="Q73" s="226"/>
      <c r="R73" s="226"/>
    </row>
    <row r="74" spans="1:18" x14ac:dyDescent="0.2">
      <c r="A74" s="403"/>
      <c r="B74" s="239" t="s">
        <v>336</v>
      </c>
      <c r="C74" s="220">
        <v>2</v>
      </c>
      <c r="D74" s="228" t="s">
        <v>337</v>
      </c>
      <c r="E74" s="227" t="s">
        <v>338</v>
      </c>
      <c r="F74" s="220">
        <v>2</v>
      </c>
      <c r="G74" s="220">
        <v>32</v>
      </c>
      <c r="H74" s="220">
        <v>16</v>
      </c>
      <c r="I74" s="222">
        <v>16</v>
      </c>
      <c r="J74" s="245" t="s">
        <v>231</v>
      </c>
      <c r="K74" s="220">
        <v>8</v>
      </c>
      <c r="L74" s="220" t="s">
        <v>215</v>
      </c>
      <c r="M74" s="227" t="s">
        <v>329</v>
      </c>
      <c r="N74" s="233" t="s">
        <v>217</v>
      </c>
      <c r="O74" s="220" t="s">
        <v>263</v>
      </c>
      <c r="P74" s="226"/>
      <c r="Q74" s="226"/>
      <c r="R74" s="226"/>
    </row>
    <row r="75" spans="1:18" x14ac:dyDescent="0.2">
      <c r="A75" s="403"/>
      <c r="B75" s="239" t="s">
        <v>339</v>
      </c>
      <c r="C75" s="247"/>
      <c r="D75" s="220"/>
      <c r="E75" s="227"/>
      <c r="F75" s="220"/>
      <c r="G75" s="222"/>
      <c r="H75" s="222"/>
      <c r="I75" s="222">
        <f>G75-H75</f>
        <v>0</v>
      </c>
      <c r="J75" s="223"/>
      <c r="K75" s="222"/>
      <c r="L75" s="220"/>
      <c r="M75" s="227"/>
      <c r="N75" s="221"/>
      <c r="O75" s="220"/>
      <c r="P75" s="226"/>
      <c r="Q75" s="226"/>
      <c r="R75" s="226"/>
    </row>
    <row r="76" spans="1:18" x14ac:dyDescent="0.2">
      <c r="A76" s="227"/>
      <c r="B76" s="227"/>
      <c r="C76" s="227">
        <f>SUM(C58:C75)</f>
        <v>19</v>
      </c>
      <c r="D76" s="236" t="s">
        <v>41</v>
      </c>
      <c r="E76" s="237">
        <f>COUNTA(E58:E75)</f>
        <v>15</v>
      </c>
      <c r="F76" s="236">
        <f>SUM(F58:F75)</f>
        <v>25</v>
      </c>
      <c r="G76" s="236">
        <f>SUM(G58:G75)</f>
        <v>494</v>
      </c>
      <c r="H76" s="236">
        <f>SUM(H58:H75)</f>
        <v>196</v>
      </c>
      <c r="I76" s="236">
        <f>SUM(I58:I75)</f>
        <v>298</v>
      </c>
      <c r="J76" s="217"/>
      <c r="K76" s="236">
        <f>MAX(K58:K75)</f>
        <v>16</v>
      </c>
      <c r="L76" s="238">
        <f>COUNTIF(L58:L75,"=■")</f>
        <v>2</v>
      </c>
      <c r="M76" s="238">
        <f>COUNTIF(M58:M75,"=专业核心课")</f>
        <v>2</v>
      </c>
      <c r="N76" s="238">
        <f>COUNTIF(N58:N75,"=必修")</f>
        <v>7</v>
      </c>
      <c r="O76" s="241"/>
      <c r="P76" s="241">
        <f>COUNTA(P58:P75)</f>
        <v>3</v>
      </c>
      <c r="Q76" s="241">
        <f>COUNTA(Q58:Q75)</f>
        <v>0</v>
      </c>
      <c r="R76" s="241">
        <f>COUNTA(R58:R75)</f>
        <v>0</v>
      </c>
    </row>
    <row r="77" spans="1:18" x14ac:dyDescent="0.2">
      <c r="A77" s="403" t="s">
        <v>340</v>
      </c>
      <c r="B77" s="400" t="s">
        <v>211</v>
      </c>
      <c r="C77" s="396">
        <v>0.5</v>
      </c>
      <c r="D77" s="220" t="s">
        <v>341</v>
      </c>
      <c r="E77" s="227" t="s">
        <v>342</v>
      </c>
      <c r="F77" s="220">
        <v>0.5</v>
      </c>
      <c r="G77" s="222">
        <v>6</v>
      </c>
      <c r="H77" s="222">
        <v>0</v>
      </c>
      <c r="I77" s="222">
        <f>G77-H77</f>
        <v>6</v>
      </c>
      <c r="J77" s="223" t="s">
        <v>214</v>
      </c>
      <c r="K77" s="222">
        <v>3</v>
      </c>
      <c r="L77" s="224" t="s">
        <v>215</v>
      </c>
      <c r="M77" s="225" t="s">
        <v>216</v>
      </c>
      <c r="N77" s="242" t="s">
        <v>217</v>
      </c>
      <c r="O77" s="224" t="s">
        <v>218</v>
      </c>
      <c r="P77" s="226"/>
      <c r="Q77" s="226"/>
      <c r="R77" s="226"/>
    </row>
    <row r="78" spans="1:18" x14ac:dyDescent="0.2">
      <c r="A78" s="403"/>
      <c r="B78" s="402"/>
      <c r="C78" s="396"/>
      <c r="D78" s="220" t="s">
        <v>343</v>
      </c>
      <c r="E78" s="227" t="s">
        <v>344</v>
      </c>
      <c r="F78" s="220" t="s">
        <v>230</v>
      </c>
      <c r="G78" s="222">
        <v>8</v>
      </c>
      <c r="H78" s="222">
        <v>4</v>
      </c>
      <c r="I78" s="222">
        <f>G78-H78</f>
        <v>4</v>
      </c>
      <c r="J78" s="223" t="s">
        <v>231</v>
      </c>
      <c r="K78" s="222">
        <v>2</v>
      </c>
      <c r="L78" s="220" t="s">
        <v>215</v>
      </c>
      <c r="M78" s="227" t="s">
        <v>216</v>
      </c>
      <c r="N78" s="227" t="s">
        <v>217</v>
      </c>
      <c r="O78" s="220" t="s">
        <v>222</v>
      </c>
      <c r="P78" s="226"/>
      <c r="Q78" s="226"/>
      <c r="R78" s="226"/>
    </row>
    <row r="79" spans="1:18" x14ac:dyDescent="0.2">
      <c r="A79" s="403"/>
      <c r="B79" s="398" t="s">
        <v>236</v>
      </c>
      <c r="C79" s="395">
        <v>1</v>
      </c>
      <c r="D79" s="220" t="s">
        <v>237</v>
      </c>
      <c r="E79" s="227" t="s">
        <v>238</v>
      </c>
      <c r="F79" s="220">
        <v>1</v>
      </c>
      <c r="G79" s="222">
        <v>28</v>
      </c>
      <c r="H79" s="222">
        <v>0</v>
      </c>
      <c r="I79" s="222">
        <f t="shared" ref="I79:I86" si="4">G79-H79</f>
        <v>28</v>
      </c>
      <c r="J79" s="223" t="s">
        <v>214</v>
      </c>
      <c r="K79" s="222">
        <v>14</v>
      </c>
      <c r="L79" s="220" t="s">
        <v>215</v>
      </c>
      <c r="M79" s="227" t="s">
        <v>216</v>
      </c>
      <c r="N79" s="227" t="s">
        <v>239</v>
      </c>
      <c r="O79" s="220" t="s">
        <v>240</v>
      </c>
      <c r="P79" s="226"/>
      <c r="Q79" s="226"/>
      <c r="R79" s="226"/>
    </row>
    <row r="80" spans="1:18" x14ac:dyDescent="0.2">
      <c r="A80" s="403"/>
      <c r="B80" s="398"/>
      <c r="C80" s="396"/>
      <c r="D80" s="220" t="s">
        <v>241</v>
      </c>
      <c r="E80" s="227" t="s">
        <v>242</v>
      </c>
      <c r="F80" s="220">
        <v>1</v>
      </c>
      <c r="G80" s="222">
        <v>28</v>
      </c>
      <c r="H80" s="222">
        <v>0</v>
      </c>
      <c r="I80" s="222">
        <f t="shared" si="4"/>
        <v>28</v>
      </c>
      <c r="J80" s="223" t="s">
        <v>214</v>
      </c>
      <c r="K80" s="222">
        <v>14</v>
      </c>
      <c r="L80" s="220" t="s">
        <v>215</v>
      </c>
      <c r="M80" s="227" t="s">
        <v>216</v>
      </c>
      <c r="N80" s="227" t="s">
        <v>239</v>
      </c>
      <c r="O80" s="220" t="s">
        <v>240</v>
      </c>
      <c r="P80" s="226"/>
      <c r="Q80" s="226"/>
      <c r="R80" s="226"/>
    </row>
    <row r="81" spans="1:18" x14ac:dyDescent="0.2">
      <c r="A81" s="403"/>
      <c r="B81" s="398"/>
      <c r="C81" s="396"/>
      <c r="D81" s="220" t="s">
        <v>243</v>
      </c>
      <c r="E81" s="227" t="s">
        <v>244</v>
      </c>
      <c r="F81" s="220">
        <v>1</v>
      </c>
      <c r="G81" s="222">
        <v>28</v>
      </c>
      <c r="H81" s="222">
        <v>0</v>
      </c>
      <c r="I81" s="222">
        <f t="shared" si="4"/>
        <v>28</v>
      </c>
      <c r="J81" s="223" t="s">
        <v>214</v>
      </c>
      <c r="K81" s="222">
        <v>14</v>
      </c>
      <c r="L81" s="220" t="s">
        <v>215</v>
      </c>
      <c r="M81" s="227" t="s">
        <v>216</v>
      </c>
      <c r="N81" s="227" t="s">
        <v>239</v>
      </c>
      <c r="O81" s="220" t="s">
        <v>240</v>
      </c>
      <c r="P81" s="226"/>
      <c r="Q81" s="226"/>
      <c r="R81" s="226"/>
    </row>
    <row r="82" spans="1:18" x14ac:dyDescent="0.2">
      <c r="A82" s="403"/>
      <c r="B82" s="398"/>
      <c r="C82" s="396"/>
      <c r="D82" s="220" t="s">
        <v>245</v>
      </c>
      <c r="E82" s="227" t="s">
        <v>246</v>
      </c>
      <c r="F82" s="220">
        <v>1</v>
      </c>
      <c r="G82" s="222">
        <v>28</v>
      </c>
      <c r="H82" s="222">
        <v>0</v>
      </c>
      <c r="I82" s="222">
        <f t="shared" si="4"/>
        <v>28</v>
      </c>
      <c r="J82" s="223" t="s">
        <v>214</v>
      </c>
      <c r="K82" s="222">
        <v>14</v>
      </c>
      <c r="L82" s="220" t="s">
        <v>215</v>
      </c>
      <c r="M82" s="227" t="s">
        <v>216</v>
      </c>
      <c r="N82" s="227" t="s">
        <v>239</v>
      </c>
      <c r="O82" s="220" t="s">
        <v>240</v>
      </c>
      <c r="P82" s="226"/>
      <c r="Q82" s="226"/>
      <c r="R82" s="226"/>
    </row>
    <row r="83" spans="1:18" x14ac:dyDescent="0.2">
      <c r="A83" s="403"/>
      <c r="B83" s="398"/>
      <c r="C83" s="396"/>
      <c r="D83" s="220" t="s">
        <v>247</v>
      </c>
      <c r="E83" s="227" t="s">
        <v>248</v>
      </c>
      <c r="F83" s="220">
        <v>1</v>
      </c>
      <c r="G83" s="222">
        <v>28</v>
      </c>
      <c r="H83" s="222">
        <v>0</v>
      </c>
      <c r="I83" s="222">
        <f t="shared" si="4"/>
        <v>28</v>
      </c>
      <c r="J83" s="223" t="s">
        <v>214</v>
      </c>
      <c r="K83" s="222">
        <v>14</v>
      </c>
      <c r="L83" s="220" t="s">
        <v>215</v>
      </c>
      <c r="M83" s="227" t="s">
        <v>216</v>
      </c>
      <c r="N83" s="227" t="s">
        <v>239</v>
      </c>
      <c r="O83" s="220" t="s">
        <v>240</v>
      </c>
      <c r="P83" s="226"/>
      <c r="Q83" s="226"/>
      <c r="R83" s="226"/>
    </row>
    <row r="84" spans="1:18" x14ac:dyDescent="0.2">
      <c r="A84" s="403"/>
      <c r="B84" s="398"/>
      <c r="C84" s="396"/>
      <c r="D84" s="220" t="s">
        <v>249</v>
      </c>
      <c r="E84" s="227" t="s">
        <v>250</v>
      </c>
      <c r="F84" s="220">
        <v>1</v>
      </c>
      <c r="G84" s="222">
        <v>28</v>
      </c>
      <c r="H84" s="222">
        <v>0</v>
      </c>
      <c r="I84" s="222">
        <f t="shared" si="4"/>
        <v>28</v>
      </c>
      <c r="J84" s="223" t="s">
        <v>214</v>
      </c>
      <c r="K84" s="222">
        <v>14</v>
      </c>
      <c r="L84" s="220" t="s">
        <v>215</v>
      </c>
      <c r="M84" s="227" t="s">
        <v>216</v>
      </c>
      <c r="N84" s="227" t="s">
        <v>239</v>
      </c>
      <c r="O84" s="220" t="s">
        <v>240</v>
      </c>
      <c r="P84" s="226"/>
      <c r="Q84" s="226"/>
      <c r="R84" s="226"/>
    </row>
    <row r="85" spans="1:18" x14ac:dyDescent="0.2">
      <c r="A85" s="403"/>
      <c r="B85" s="398"/>
      <c r="C85" s="397"/>
      <c r="D85" s="220" t="s">
        <v>251</v>
      </c>
      <c r="E85" s="227" t="s">
        <v>252</v>
      </c>
      <c r="F85" s="220">
        <v>1</v>
      </c>
      <c r="G85" s="222">
        <v>28</v>
      </c>
      <c r="H85" s="222">
        <v>0</v>
      </c>
      <c r="I85" s="222">
        <f t="shared" si="4"/>
        <v>28</v>
      </c>
      <c r="J85" s="223" t="s">
        <v>214</v>
      </c>
      <c r="K85" s="222">
        <v>14</v>
      </c>
      <c r="L85" s="220" t="s">
        <v>215</v>
      </c>
      <c r="M85" s="227" t="s">
        <v>216</v>
      </c>
      <c r="N85" s="227" t="s">
        <v>239</v>
      </c>
      <c r="O85" s="220" t="s">
        <v>240</v>
      </c>
      <c r="P85" s="226"/>
      <c r="Q85" s="226"/>
      <c r="R85" s="226"/>
    </row>
    <row r="86" spans="1:18" x14ac:dyDescent="0.2">
      <c r="A86" s="403"/>
      <c r="B86" s="395" t="s">
        <v>253</v>
      </c>
      <c r="C86" s="396">
        <v>2.5</v>
      </c>
      <c r="D86" s="228" t="s">
        <v>345</v>
      </c>
      <c r="E86" s="227" t="s">
        <v>346</v>
      </c>
      <c r="F86" s="220">
        <v>0.5</v>
      </c>
      <c r="G86" s="222">
        <v>12</v>
      </c>
      <c r="H86" s="222">
        <v>12</v>
      </c>
      <c r="I86" s="222">
        <f t="shared" si="4"/>
        <v>0</v>
      </c>
      <c r="J86" s="223" t="s">
        <v>281</v>
      </c>
      <c r="K86" s="222">
        <v>2</v>
      </c>
      <c r="L86" s="220" t="s">
        <v>215</v>
      </c>
      <c r="M86" s="227" t="s">
        <v>216</v>
      </c>
      <c r="N86" s="227" t="s">
        <v>217</v>
      </c>
      <c r="O86" s="220" t="s">
        <v>222</v>
      </c>
      <c r="P86" s="226"/>
      <c r="Q86" s="226"/>
      <c r="R86" s="226"/>
    </row>
    <row r="87" spans="1:18" x14ac:dyDescent="0.2">
      <c r="A87" s="403"/>
      <c r="B87" s="396"/>
      <c r="C87" s="396"/>
      <c r="D87" s="228" t="s">
        <v>347</v>
      </c>
      <c r="E87" s="227" t="s">
        <v>348</v>
      </c>
      <c r="F87" s="220">
        <v>2</v>
      </c>
      <c r="G87" s="220">
        <v>32</v>
      </c>
      <c r="H87" s="220">
        <v>16</v>
      </c>
      <c r="I87" s="220">
        <v>16</v>
      </c>
      <c r="J87" s="245" t="s">
        <v>349</v>
      </c>
      <c r="K87" s="220">
        <v>16</v>
      </c>
      <c r="L87" s="220" t="s">
        <v>215</v>
      </c>
      <c r="M87" s="220" t="s">
        <v>262</v>
      </c>
      <c r="N87" s="233" t="s">
        <v>217</v>
      </c>
      <c r="O87" s="220" t="s">
        <v>263</v>
      </c>
      <c r="P87" s="226"/>
      <c r="Q87" s="226"/>
      <c r="R87" s="226"/>
    </row>
    <row r="88" spans="1:18" s="15" customFormat="1" ht="24" x14ac:dyDescent="0.15">
      <c r="A88" s="405"/>
      <c r="B88" s="250" t="s">
        <v>315</v>
      </c>
      <c r="C88" s="247">
        <v>3</v>
      </c>
      <c r="D88" s="230" t="s">
        <v>350</v>
      </c>
      <c r="E88" s="251" t="s">
        <v>351</v>
      </c>
      <c r="F88" s="252">
        <v>3</v>
      </c>
      <c r="G88" s="253">
        <v>48</v>
      </c>
      <c r="H88" s="253">
        <v>16</v>
      </c>
      <c r="I88" s="253">
        <f>G88-H88</f>
        <v>32</v>
      </c>
      <c r="J88" s="254" t="s">
        <v>268</v>
      </c>
      <c r="K88" s="253">
        <v>16</v>
      </c>
      <c r="L88" s="252" t="s">
        <v>215</v>
      </c>
      <c r="M88" s="221" t="s">
        <v>329</v>
      </c>
      <c r="N88" s="255" t="s">
        <v>217</v>
      </c>
      <c r="O88" s="252" t="s">
        <v>289</v>
      </c>
      <c r="P88" s="256" t="s">
        <v>292</v>
      </c>
      <c r="Q88" s="256"/>
      <c r="R88" s="256"/>
    </row>
    <row r="89" spans="1:18" x14ac:dyDescent="0.2">
      <c r="A89" s="403"/>
      <c r="B89" s="399" t="s">
        <v>330</v>
      </c>
      <c r="C89" s="396">
        <v>9</v>
      </c>
      <c r="D89" s="228" t="s">
        <v>352</v>
      </c>
      <c r="E89" s="227" t="s">
        <v>353</v>
      </c>
      <c r="F89" s="220">
        <v>3</v>
      </c>
      <c r="G89" s="220">
        <v>48</v>
      </c>
      <c r="H89" s="220">
        <v>16</v>
      </c>
      <c r="I89" s="220">
        <v>32</v>
      </c>
      <c r="J89" s="245" t="s">
        <v>268</v>
      </c>
      <c r="K89" s="220">
        <v>16</v>
      </c>
      <c r="L89" s="220" t="s">
        <v>215</v>
      </c>
      <c r="M89" s="220" t="s">
        <v>329</v>
      </c>
      <c r="N89" s="233" t="s">
        <v>217</v>
      </c>
      <c r="O89" s="220" t="s">
        <v>289</v>
      </c>
      <c r="P89" s="226"/>
      <c r="Q89" s="226"/>
      <c r="R89" s="226"/>
    </row>
    <row r="90" spans="1:18" x14ac:dyDescent="0.2">
      <c r="A90" s="403"/>
      <c r="B90" s="400"/>
      <c r="C90" s="396"/>
      <c r="D90" s="228" t="s">
        <v>354</v>
      </c>
      <c r="E90" s="227" t="s">
        <v>355</v>
      </c>
      <c r="F90" s="220">
        <v>6</v>
      </c>
      <c r="G90" s="220">
        <v>96</v>
      </c>
      <c r="H90" s="220">
        <v>16</v>
      </c>
      <c r="I90" s="220">
        <v>80</v>
      </c>
      <c r="J90" s="245" t="s">
        <v>356</v>
      </c>
      <c r="K90" s="220">
        <v>16</v>
      </c>
      <c r="L90" s="220" t="s">
        <v>215</v>
      </c>
      <c r="M90" s="220" t="s">
        <v>329</v>
      </c>
      <c r="N90" s="233" t="s">
        <v>217</v>
      </c>
      <c r="O90" s="220" t="s">
        <v>289</v>
      </c>
      <c r="P90" s="226" t="s">
        <v>292</v>
      </c>
      <c r="Q90" s="226"/>
      <c r="R90" s="226"/>
    </row>
    <row r="91" spans="1:18" x14ac:dyDescent="0.2">
      <c r="A91" s="227"/>
      <c r="B91" s="227"/>
      <c r="C91" s="227">
        <f>SUM(C77:C90)</f>
        <v>16</v>
      </c>
      <c r="D91" s="236" t="s">
        <v>41</v>
      </c>
      <c r="E91" s="237">
        <f>COUNTA(E77:E90)</f>
        <v>14</v>
      </c>
      <c r="F91" s="236">
        <f>SUM(F77:F90)</f>
        <v>22</v>
      </c>
      <c r="G91" s="236">
        <f>SUM(G77:G90)</f>
        <v>446</v>
      </c>
      <c r="H91" s="236">
        <f>SUM(H77:H90)</f>
        <v>80</v>
      </c>
      <c r="I91" s="236">
        <f>SUM(I77:I90)</f>
        <v>366</v>
      </c>
      <c r="J91" s="217"/>
      <c r="K91" s="236">
        <f>MAX(K77:K90)</f>
        <v>16</v>
      </c>
      <c r="L91" s="238">
        <f>COUNTIF(L77:L90,"=■")</f>
        <v>0</v>
      </c>
      <c r="M91" s="238">
        <f>COUNTIF(M77:M90,"=专业核心课")</f>
        <v>0</v>
      </c>
      <c r="N91" s="238">
        <f>COUNTIF(N77:N90,"=必修")</f>
        <v>7</v>
      </c>
      <c r="O91" s="241"/>
      <c r="P91" s="241">
        <f>COUNTA(P77:P90)</f>
        <v>2</v>
      </c>
      <c r="Q91" s="241">
        <f>COUNTA(Q77:Q90)</f>
        <v>0</v>
      </c>
      <c r="R91" s="241">
        <f>COUNTA(R77:R90)</f>
        <v>0</v>
      </c>
    </row>
    <row r="92" spans="1:18" x14ac:dyDescent="0.2">
      <c r="A92" s="401" t="s">
        <v>357</v>
      </c>
      <c r="B92" s="257" t="s">
        <v>211</v>
      </c>
      <c r="C92" s="258">
        <v>1</v>
      </c>
      <c r="D92" s="220" t="s">
        <v>358</v>
      </c>
      <c r="E92" s="227" t="s">
        <v>359</v>
      </c>
      <c r="F92" s="220">
        <v>1</v>
      </c>
      <c r="G92" s="222">
        <v>8</v>
      </c>
      <c r="H92" s="222">
        <v>8</v>
      </c>
      <c r="I92" s="222">
        <v>0</v>
      </c>
      <c r="J92" s="223" t="s">
        <v>281</v>
      </c>
      <c r="K92" s="222">
        <v>2</v>
      </c>
      <c r="L92" s="220" t="s">
        <v>215</v>
      </c>
      <c r="M92" s="227" t="s">
        <v>216</v>
      </c>
      <c r="N92" s="227" t="s">
        <v>217</v>
      </c>
      <c r="O92" s="220" t="s">
        <v>222</v>
      </c>
      <c r="P92" s="226"/>
      <c r="Q92" s="226"/>
      <c r="R92" s="226"/>
    </row>
    <row r="93" spans="1:18" x14ac:dyDescent="0.2">
      <c r="A93" s="391"/>
      <c r="B93" s="399" t="s">
        <v>297</v>
      </c>
      <c r="C93" s="401"/>
      <c r="D93" s="220"/>
      <c r="E93" s="227" t="s">
        <v>360</v>
      </c>
      <c r="F93" s="220">
        <v>15</v>
      </c>
      <c r="G93" s="222">
        <v>420</v>
      </c>
      <c r="H93" s="222">
        <v>0</v>
      </c>
      <c r="I93" s="222">
        <f>G93-H93</f>
        <v>420</v>
      </c>
      <c r="J93" s="223" t="s">
        <v>361</v>
      </c>
      <c r="K93" s="222">
        <v>15</v>
      </c>
      <c r="L93" s="220" t="s">
        <v>215</v>
      </c>
      <c r="M93" s="227" t="s">
        <v>300</v>
      </c>
      <c r="N93" s="227" t="s">
        <v>217</v>
      </c>
      <c r="O93" s="220" t="s">
        <v>362</v>
      </c>
      <c r="P93" s="226"/>
      <c r="Q93" s="226"/>
      <c r="R93" s="226"/>
    </row>
    <row r="94" spans="1:18" x14ac:dyDescent="0.2">
      <c r="A94" s="391"/>
      <c r="B94" s="402"/>
      <c r="C94" s="404"/>
      <c r="D94" s="220"/>
      <c r="E94" s="227" t="s">
        <v>363</v>
      </c>
      <c r="F94" s="220">
        <v>5</v>
      </c>
      <c r="G94" s="222">
        <v>140</v>
      </c>
      <c r="H94" s="222">
        <v>0</v>
      </c>
      <c r="I94" s="222">
        <f>G94-H94</f>
        <v>140</v>
      </c>
      <c r="J94" s="223" t="s">
        <v>361</v>
      </c>
      <c r="K94" s="222">
        <v>5</v>
      </c>
      <c r="L94" s="220" t="s">
        <v>215</v>
      </c>
      <c r="M94" s="227" t="s">
        <v>300</v>
      </c>
      <c r="N94" s="227" t="s">
        <v>217</v>
      </c>
      <c r="O94" s="220" t="s">
        <v>362</v>
      </c>
      <c r="P94" s="226"/>
      <c r="Q94" s="226"/>
      <c r="R94" s="226"/>
    </row>
    <row r="95" spans="1:18" x14ac:dyDescent="0.2">
      <c r="A95" s="404"/>
      <c r="B95" s="259"/>
      <c r="C95" s="260"/>
      <c r="D95" s="220"/>
      <c r="E95" s="227"/>
      <c r="F95" s="220"/>
      <c r="G95" s="222"/>
      <c r="H95" s="222"/>
      <c r="I95" s="222"/>
      <c r="J95" s="223"/>
      <c r="K95" s="222"/>
      <c r="L95" s="220"/>
      <c r="M95" s="227"/>
      <c r="N95" s="227"/>
      <c r="O95" s="220"/>
      <c r="P95" s="226"/>
      <c r="Q95" s="226"/>
      <c r="R95" s="226"/>
    </row>
    <row r="96" spans="1:18" x14ac:dyDescent="0.2">
      <c r="A96" s="227"/>
      <c r="B96" s="227"/>
      <c r="C96" s="227">
        <f>SUM(C92:C94)</f>
        <v>1</v>
      </c>
      <c r="D96" s="236" t="s">
        <v>41</v>
      </c>
      <c r="E96" s="237">
        <f>COUNTA(E92:E94)</f>
        <v>3</v>
      </c>
      <c r="F96" s="236">
        <f>SUM(F92:F94)</f>
        <v>21</v>
      </c>
      <c r="G96" s="236">
        <f>SUM(G92:G94)</f>
        <v>568</v>
      </c>
      <c r="H96" s="236">
        <f>SUM(H92:H94)</f>
        <v>8</v>
      </c>
      <c r="I96" s="236">
        <f>SUM(I92:I94)</f>
        <v>560</v>
      </c>
      <c r="J96" s="217"/>
      <c r="K96" s="236">
        <f>MAX(K92:K94)</f>
        <v>15</v>
      </c>
      <c r="L96" s="238">
        <f>COUNTIF(L92:L94,"=■")</f>
        <v>0</v>
      </c>
      <c r="M96" s="238">
        <f>COUNTIF(M92:M94,"=专业核心课")</f>
        <v>2</v>
      </c>
      <c r="N96" s="238">
        <f>COUNTIF(N92:N94,"=必修")</f>
        <v>3</v>
      </c>
      <c r="O96" s="241"/>
      <c r="P96" s="241">
        <f>COUNTA(P92:P94)</f>
        <v>0</v>
      </c>
      <c r="Q96" s="241">
        <f>COUNTA(Q92:Q94)</f>
        <v>0</v>
      </c>
      <c r="R96" s="241">
        <f>COUNTA(R92:R94)</f>
        <v>0</v>
      </c>
    </row>
    <row r="97" spans="1:18" ht="24" x14ac:dyDescent="0.2">
      <c r="A97" s="212"/>
      <c r="B97" s="212" t="s">
        <v>205</v>
      </c>
      <c r="C97" s="219" t="s">
        <v>364</v>
      </c>
      <c r="D97" s="212" t="s">
        <v>365</v>
      </c>
      <c r="E97" s="261" t="s">
        <v>366</v>
      </c>
      <c r="F97" s="212" t="s">
        <v>3</v>
      </c>
      <c r="G97" s="212" t="s">
        <v>91</v>
      </c>
      <c r="H97" s="212" t="s">
        <v>200</v>
      </c>
      <c r="I97" s="212" t="s">
        <v>201</v>
      </c>
      <c r="J97" s="218" t="s">
        <v>367</v>
      </c>
      <c r="K97" s="212" t="s">
        <v>368</v>
      </c>
      <c r="L97" s="262" t="s">
        <v>369</v>
      </c>
      <c r="M97" s="262" t="s">
        <v>370</v>
      </c>
      <c r="N97" s="262" t="s">
        <v>371</v>
      </c>
      <c r="O97" s="262" t="s">
        <v>372</v>
      </c>
      <c r="P97" s="262" t="s">
        <v>207</v>
      </c>
      <c r="Q97" s="262" t="s">
        <v>208</v>
      </c>
      <c r="R97" s="262" t="s">
        <v>209</v>
      </c>
    </row>
    <row r="98" spans="1:18" x14ac:dyDescent="0.2">
      <c r="A98" s="392" t="s">
        <v>373</v>
      </c>
      <c r="B98" s="226" t="s">
        <v>216</v>
      </c>
      <c r="C98" s="226">
        <v>31</v>
      </c>
      <c r="D98" s="226">
        <v>774</v>
      </c>
      <c r="E98" s="226">
        <f>SUMPRODUCT((M3:M96=B98)*IFERROR(1/COUNTIF(E3:E96,E3:E96),0))</f>
        <v>0</v>
      </c>
      <c r="F98" s="226">
        <f>ROUNDUP(SUMPRODUCT((M3:M96=B98)*IFERROR(1/COUNTIF(E3:E96,E3:E96),0),F3:F96),0)</f>
        <v>0</v>
      </c>
      <c r="G98" s="226">
        <f>ROUNDUP(SUMPRODUCT((M3:M96=B98)*IFERROR(1/COUNTIF(E3:E96,E3:E96),0),G3:G96),0)</f>
        <v>0</v>
      </c>
      <c r="H98" s="226">
        <f>ROUNDUP(SUMPRODUCT((M3:M96=B98)*IFERROR(1/COUNTIF(E3:E96,E3:E96),0),H3:H96),0)</f>
        <v>0</v>
      </c>
      <c r="I98" s="263">
        <f t="shared" ref="I98:I101" si="5">G98-H98</f>
        <v>0</v>
      </c>
      <c r="J98" s="226">
        <f>ROUNDUP(SUMPRODUCT((M3:M96=B98)*(N3:N96="必修")*IFERROR(1/COUNTIF(E3:E96,E3:E96),0),G3:G96),0)</f>
        <v>0</v>
      </c>
      <c r="K98" s="226">
        <f>G98-J98</f>
        <v>0</v>
      </c>
      <c r="L98" s="226">
        <f>SUMPRODUCT((M3:M96=B98)*(L3:L96="■")*IFERROR(1/COUNTIF(E3:E96,E3:E96),0))</f>
        <v>0</v>
      </c>
      <c r="M98" s="264" t="e">
        <f>G98/G102</f>
        <v>#DIV/0!</v>
      </c>
      <c r="N98" s="226">
        <f>SUMPRODUCT((M3:M96=B98)*(N3:N96="必修")*IFERROR(1/COUNTIF(E3:E96,E3:E96),0))</f>
        <v>0</v>
      </c>
      <c r="O98" s="226">
        <f>E98-N98</f>
        <v>0</v>
      </c>
      <c r="P98" s="226">
        <f>COUNTIFS(M3:M96,"="&amp;B98,P3:P96,"=*级")</f>
        <v>0</v>
      </c>
      <c r="Q98" s="226">
        <f>COUNTIFS(M3:M96,"="&amp;B98,Q3:Q96,"=是")</f>
        <v>0</v>
      </c>
      <c r="R98" s="226">
        <f>COUNTIFS(M3:M96,"="&amp;B98,R3:R96,"=是")</f>
        <v>0</v>
      </c>
    </row>
    <row r="99" spans="1:18" x14ac:dyDescent="0.2">
      <c r="A99" s="396"/>
      <c r="B99" s="226" t="s">
        <v>262</v>
      </c>
      <c r="C99" s="226">
        <v>27</v>
      </c>
      <c r="D99" s="226">
        <v>436</v>
      </c>
      <c r="E99" s="226">
        <f>SUMPRODUCT((M3:M96=B99)*IFERROR(1/COUNTIF(E3:E96,E3:E96),0))</f>
        <v>0</v>
      </c>
      <c r="F99" s="226">
        <f>ROUNDUP(SUMPRODUCT((M3:M96=B99)*IFERROR(1/COUNTIF(E3:E96,E3:E96),0),F3:F96),0)</f>
        <v>0</v>
      </c>
      <c r="G99" s="226">
        <f>ROUNDUP(SUMPRODUCT((M3:M96=B99)*IFERROR(1/COUNTIF(E3:E96,E3:E96),0),G3:G96),0)</f>
        <v>0</v>
      </c>
      <c r="H99" s="226">
        <f>ROUNDUP(SUMPRODUCT((M3:M96=B99)*IFERROR(1/COUNTIF(E3:E96,E3:E96),0),H3:H96),0)</f>
        <v>0</v>
      </c>
      <c r="I99" s="263">
        <f t="shared" si="5"/>
        <v>0</v>
      </c>
      <c r="J99" s="226">
        <f>ROUNDUP(SUMPRODUCT((M3:M96=B99)*(N3:N96="必修")*IFERROR(1/COUNTIF(E3:E96,E3:E96),0),G3:G96),0)</f>
        <v>0</v>
      </c>
      <c r="K99" s="226">
        <f>G99-J99</f>
        <v>0</v>
      </c>
      <c r="L99" s="226">
        <f>SUMPRODUCT((M3:M96=B99)*(L3:L96="■")*IFERROR(1/COUNTIF(E3:E96,E3:E96),0))</f>
        <v>0</v>
      </c>
      <c r="M99" s="264" t="e">
        <f>G99/G102</f>
        <v>#DIV/0!</v>
      </c>
      <c r="N99" s="226">
        <f>SUMPRODUCT((M3:M96=B99)*(N3:N96="必修")*IFERROR(1/COUNTIF(E3:E96,E3:E96),0))</f>
        <v>0</v>
      </c>
      <c r="O99" s="226">
        <f>E99-N99</f>
        <v>0</v>
      </c>
      <c r="P99" s="226">
        <f>COUNTIFS(M3:M96,"="&amp;B99,P3:P96,"=*级")</f>
        <v>3</v>
      </c>
      <c r="Q99" s="226">
        <f>COUNTIFS(M3:M96,"="&amp;B99,Q3:Q96,"=是")</f>
        <v>0</v>
      </c>
      <c r="R99" s="226">
        <f>COUNTIFS(M3:M96,"="&amp;B99,R3:R96,"=是")</f>
        <v>0</v>
      </c>
    </row>
    <row r="100" spans="1:18" x14ac:dyDescent="0.2">
      <c r="A100" s="396"/>
      <c r="B100" s="226" t="s">
        <v>300</v>
      </c>
      <c r="C100" s="226">
        <v>44</v>
      </c>
      <c r="D100" s="226">
        <v>944</v>
      </c>
      <c r="E100" s="226">
        <f>SUMPRODUCT((M3:M96=B100)*IFERROR(1/COUNTIF(E3:E96,E3:E96),0))</f>
        <v>0</v>
      </c>
      <c r="F100" s="226">
        <f>ROUNDUP(SUMPRODUCT((M3:M96=B100)*IFERROR(1/COUNTIF(E3:E96,E3:E96),0),F3:F96),0)</f>
        <v>0</v>
      </c>
      <c r="G100" s="226">
        <f>ROUNDUP(SUMPRODUCT((M3:M96=B100)*IFERROR(1/COUNTIF(E3:E96,E3:E96),0),G3:G96),0)</f>
        <v>0</v>
      </c>
      <c r="H100" s="226">
        <f>ROUNDUP(SUMPRODUCT((M3:M96=B100)*IFERROR(1/COUNTIF(E3:E96,E3:E96),0),H3:H96),0)</f>
        <v>0</v>
      </c>
      <c r="I100" s="263">
        <f t="shared" si="5"/>
        <v>0</v>
      </c>
      <c r="J100" s="226">
        <f>ROUNDUP(SUMPRODUCT((M3:M96=B100)*(N3:N96="必修")*IFERROR(1/COUNTIF(E3:E96,E3:E96),0),G3:G96),0)</f>
        <v>0</v>
      </c>
      <c r="K100" s="226">
        <f>G100-J100</f>
        <v>0</v>
      </c>
      <c r="L100" s="226">
        <f>SUMPRODUCT((M3:M96=B100)*(L3:L96="■")*IFERROR(1/COUNTIF(E3:E96,E3:E96),0))</f>
        <v>0</v>
      </c>
      <c r="M100" s="264" t="e">
        <f>G100/G102</f>
        <v>#DIV/0!</v>
      </c>
      <c r="N100" s="226">
        <f>SUMPRODUCT((M3:M96=B100)*(N3:N96="必修")*IFERROR(1/COUNTIF(E3:E96,E3:E96),0))</f>
        <v>0</v>
      </c>
      <c r="O100" s="226">
        <f>E100-N100</f>
        <v>0</v>
      </c>
      <c r="P100" s="226">
        <f>COUNTIFS(M3:M96,"="&amp;B100,P3:P96,"=*级")</f>
        <v>2</v>
      </c>
      <c r="Q100" s="226">
        <f>COUNTIFS(M3:M96,"="&amp;B100,Q3:Q96,"=是")</f>
        <v>0</v>
      </c>
      <c r="R100" s="226">
        <f>COUNTIFS(M3:M96,"="&amp;B100,R3:R96,"=是")</f>
        <v>0</v>
      </c>
    </row>
    <row r="101" spans="1:18" x14ac:dyDescent="0.2">
      <c r="A101" s="397"/>
      <c r="B101" s="226" t="s">
        <v>329</v>
      </c>
      <c r="C101" s="226">
        <v>23</v>
      </c>
      <c r="D101" s="226">
        <v>368</v>
      </c>
      <c r="E101" s="226">
        <f>SUMPRODUCT((M3:M96=B101)*IFERROR(1/COUNTIF(E3:E96,E3:E96),0))</f>
        <v>0</v>
      </c>
      <c r="F101" s="226">
        <f>ROUNDUP(SUMPRODUCT((M3:M96=B101)*IFERROR(1/COUNTIF(E3:E96,E3:E96),0),F3:F96),0)</f>
        <v>0</v>
      </c>
      <c r="G101" s="226">
        <f>ROUNDUP(SUMPRODUCT((M3:M96=B101)*IFERROR(1/COUNTIF(E3:E96,E3:E96),0),G3:G96),0)</f>
        <v>0</v>
      </c>
      <c r="H101" s="226">
        <f>ROUNDUP(SUMPRODUCT((M3:M96=B101)*IFERROR(1/COUNTIF(E3:E96,E3:E96),0),H3:H96),0)</f>
        <v>0</v>
      </c>
      <c r="I101" s="263">
        <f t="shared" si="5"/>
        <v>0</v>
      </c>
      <c r="J101" s="226">
        <f>ROUNDUP(SUMPRODUCT((M3:M96=B101)*(N3:N96="必修")*IFERROR(1/COUNTIF(E3:E96,E3:E96),0),G3:G96),0)</f>
        <v>0</v>
      </c>
      <c r="K101" s="226">
        <f>G101-J101</f>
        <v>0</v>
      </c>
      <c r="L101" s="226">
        <f>SUMPRODUCT((M3:M96=B101)*(L3:L96="■")*IFERROR(1/COUNTIF(E3:E96,E3:E96),0))</f>
        <v>0</v>
      </c>
      <c r="M101" s="264" t="e">
        <f>G101/G102</f>
        <v>#DIV/0!</v>
      </c>
      <c r="N101" s="226">
        <f>SUMPRODUCT((M3:M96=B101)*(N3:N96="必修")*IFERROR(1/COUNTIF(E3:E96,E3:E96),0))</f>
        <v>0</v>
      </c>
      <c r="O101" s="226">
        <f>E101-N101</f>
        <v>0</v>
      </c>
      <c r="P101" s="226">
        <f>COUNTIFS(M3:M96,"="&amp;B101,P3:P96,"=*级")</f>
        <v>5</v>
      </c>
      <c r="Q101" s="226">
        <f>COUNTIFS(M3:M96,"="&amp;B101,Q3:Q96,"=是")</f>
        <v>0</v>
      </c>
      <c r="R101" s="226">
        <f>COUNTIFS(M3:M96,"="&amp;B101,R3:R96,"=是")</f>
        <v>0</v>
      </c>
    </row>
    <row r="102" spans="1:18" x14ac:dyDescent="0.2">
      <c r="A102" s="227"/>
      <c r="B102" s="238" t="s">
        <v>374</v>
      </c>
      <c r="C102" s="237">
        <f>SUM(C98:C101)</f>
        <v>125</v>
      </c>
      <c r="D102" s="237">
        <f>SUM(D98:D101)</f>
        <v>2522</v>
      </c>
      <c r="E102" s="265">
        <f t="shared" ref="E102:R102" si="6">SUM(E98:E101)</f>
        <v>0</v>
      </c>
      <c r="F102" s="227">
        <f t="shared" si="6"/>
        <v>0</v>
      </c>
      <c r="G102" s="227">
        <f t="shared" si="6"/>
        <v>0</v>
      </c>
      <c r="H102" s="227">
        <f t="shared" si="6"/>
        <v>0</v>
      </c>
      <c r="I102" s="227">
        <f t="shared" si="6"/>
        <v>0</v>
      </c>
      <c r="J102" s="227">
        <f t="shared" si="6"/>
        <v>0</v>
      </c>
      <c r="K102" s="227">
        <f t="shared" si="6"/>
        <v>0</v>
      </c>
      <c r="L102" s="227">
        <f t="shared" si="6"/>
        <v>0</v>
      </c>
      <c r="M102" s="266" t="e">
        <f t="shared" si="6"/>
        <v>#DIV/0!</v>
      </c>
      <c r="N102" s="227">
        <f t="shared" si="6"/>
        <v>0</v>
      </c>
      <c r="O102" s="227">
        <f t="shared" si="6"/>
        <v>0</v>
      </c>
      <c r="P102" s="227">
        <f t="shared" si="6"/>
        <v>10</v>
      </c>
      <c r="Q102" s="227">
        <f t="shared" si="6"/>
        <v>0</v>
      </c>
      <c r="R102" s="227">
        <f t="shared" si="6"/>
        <v>0</v>
      </c>
    </row>
    <row r="103" spans="1:18" ht="120" customHeight="1" x14ac:dyDescent="0.2">
      <c r="A103" s="406" t="s">
        <v>375</v>
      </c>
      <c r="B103" s="407"/>
      <c r="C103" s="407"/>
      <c r="D103" s="407"/>
      <c r="E103" s="407"/>
      <c r="F103" s="407"/>
      <c r="G103" s="407"/>
      <c r="H103" s="407"/>
      <c r="I103" s="407"/>
      <c r="J103" s="407"/>
      <c r="K103" s="407"/>
      <c r="L103" s="407"/>
      <c r="M103" s="407"/>
      <c r="N103" s="407"/>
      <c r="O103" s="407"/>
      <c r="P103" s="407"/>
      <c r="Q103" s="407"/>
      <c r="R103" s="407"/>
    </row>
  </sheetData>
  <mergeCells count="45">
    <mergeCell ref="A92:A95"/>
    <mergeCell ref="B93:B94"/>
    <mergeCell ref="C93:C94"/>
    <mergeCell ref="A98:A101"/>
    <mergeCell ref="A103:R103"/>
    <mergeCell ref="A77:A90"/>
    <mergeCell ref="B77:B78"/>
    <mergeCell ref="C77:C78"/>
    <mergeCell ref="B79:B85"/>
    <mergeCell ref="C79:C85"/>
    <mergeCell ref="B86:B87"/>
    <mergeCell ref="C86:C87"/>
    <mergeCell ref="B89:B90"/>
    <mergeCell ref="C89:C90"/>
    <mergeCell ref="A58:A75"/>
    <mergeCell ref="B59:B65"/>
    <mergeCell ref="C59:C65"/>
    <mergeCell ref="B66:B67"/>
    <mergeCell ref="C66:C67"/>
    <mergeCell ref="B68:B69"/>
    <mergeCell ref="C68:C69"/>
    <mergeCell ref="B71:B72"/>
    <mergeCell ref="C71:C72"/>
    <mergeCell ref="A43:A56"/>
    <mergeCell ref="B43:B44"/>
    <mergeCell ref="C43:C44"/>
    <mergeCell ref="B45:B51"/>
    <mergeCell ref="C45:C51"/>
    <mergeCell ref="B53:B55"/>
    <mergeCell ref="C53:C55"/>
    <mergeCell ref="A23:A41"/>
    <mergeCell ref="B23:B26"/>
    <mergeCell ref="C23:C26"/>
    <mergeCell ref="B27:B33"/>
    <mergeCell ref="C27:C33"/>
    <mergeCell ref="B34:B40"/>
    <mergeCell ref="C34:C40"/>
    <mergeCell ref="A1:R1"/>
    <mergeCell ref="A3:A21"/>
    <mergeCell ref="B3:B9"/>
    <mergeCell ref="C3:C9"/>
    <mergeCell ref="B10:B16"/>
    <mergeCell ref="C10:C16"/>
    <mergeCell ref="B17:B21"/>
    <mergeCell ref="C17:C21"/>
  </mergeCells>
  <phoneticPr fontId="4" type="noConversion"/>
  <conditionalFormatting sqref="D3">
    <cfRule type="duplicateValues" dxfId="715" priority="102"/>
    <cfRule type="duplicateValues" dxfId="714" priority="103"/>
    <cfRule type="duplicateValues" dxfId="713" priority="104"/>
    <cfRule type="duplicateValues" dxfId="712" priority="105"/>
  </conditionalFormatting>
  <conditionalFormatting sqref="D4">
    <cfRule type="duplicateValues" dxfId="711" priority="106"/>
    <cfRule type="duplicateValues" dxfId="710" priority="107"/>
    <cfRule type="duplicateValues" dxfId="709" priority="108"/>
    <cfRule type="duplicateValues" dxfId="708" priority="109"/>
  </conditionalFormatting>
  <conditionalFormatting sqref="D5">
    <cfRule type="duplicateValues" dxfId="707" priority="157"/>
    <cfRule type="duplicateValues" dxfId="706" priority="158"/>
    <cfRule type="duplicateValues" dxfId="705" priority="159"/>
  </conditionalFormatting>
  <conditionalFormatting sqref="D6">
    <cfRule type="duplicateValues" dxfId="704" priority="154"/>
    <cfRule type="duplicateValues" dxfId="703" priority="155"/>
    <cfRule type="duplicateValues" dxfId="702" priority="156"/>
  </conditionalFormatting>
  <conditionalFormatting sqref="D7">
    <cfRule type="duplicateValues" dxfId="701" priority="84"/>
    <cfRule type="duplicateValues" dxfId="700" priority="85"/>
    <cfRule type="duplicateValues" dxfId="699" priority="86"/>
    <cfRule type="duplicateValues" dxfId="698" priority="87"/>
    <cfRule type="duplicateValues" dxfId="697" priority="88"/>
  </conditionalFormatting>
  <conditionalFormatting sqref="D8">
    <cfRule type="duplicateValues" dxfId="696" priority="79"/>
    <cfRule type="duplicateValues" dxfId="695" priority="80"/>
    <cfRule type="duplicateValues" dxfId="694" priority="81"/>
    <cfRule type="duplicateValues" dxfId="693" priority="82"/>
    <cfRule type="duplicateValues" dxfId="692" priority="83"/>
  </conditionalFormatting>
  <conditionalFormatting sqref="D9">
    <cfRule type="duplicateValues" dxfId="691" priority="151"/>
    <cfRule type="duplicateValues" dxfId="690" priority="152"/>
    <cfRule type="duplicateValues" dxfId="689" priority="153"/>
  </conditionalFormatting>
  <conditionalFormatting sqref="D17">
    <cfRule type="duplicateValues" dxfId="688" priority="144"/>
    <cfRule type="duplicateValues" dxfId="687" priority="145"/>
    <cfRule type="duplicateValues" dxfId="686" priority="146"/>
    <cfRule type="duplicateValues" dxfId="685" priority="147"/>
  </conditionalFormatting>
  <conditionalFormatting sqref="D18">
    <cfRule type="duplicateValues" dxfId="684" priority="137"/>
    <cfRule type="duplicateValues" dxfId="683" priority="138"/>
    <cfRule type="duplicateValues" dxfId="682" priority="139"/>
    <cfRule type="duplicateValues" dxfId="681" priority="140"/>
  </conditionalFormatting>
  <conditionalFormatting sqref="D21">
    <cfRule type="duplicateValues" dxfId="680" priority="51"/>
    <cfRule type="duplicateValues" dxfId="679" priority="52"/>
    <cfRule type="duplicateValues" dxfId="678" priority="53"/>
  </conditionalFormatting>
  <conditionalFormatting sqref="D23">
    <cfRule type="duplicateValues" dxfId="677" priority="94"/>
    <cfRule type="duplicateValues" dxfId="676" priority="95"/>
    <cfRule type="duplicateValues" dxfId="675" priority="96"/>
    <cfRule type="duplicateValues" dxfId="674" priority="97"/>
  </conditionalFormatting>
  <conditionalFormatting sqref="D24">
    <cfRule type="duplicateValues" dxfId="673" priority="98"/>
    <cfRule type="duplicateValues" dxfId="672" priority="99"/>
    <cfRule type="duplicateValues" dxfId="671" priority="100"/>
    <cfRule type="duplicateValues" dxfId="670" priority="101"/>
  </conditionalFormatting>
  <conditionalFormatting sqref="D25">
    <cfRule type="duplicateValues" dxfId="669" priority="74"/>
    <cfRule type="duplicateValues" dxfId="668" priority="75"/>
    <cfRule type="duplicateValues" dxfId="667" priority="76"/>
    <cfRule type="duplicateValues" dxfId="666" priority="77"/>
    <cfRule type="duplicateValues" dxfId="665" priority="78"/>
  </conditionalFormatting>
  <conditionalFormatting sqref="D26">
    <cfRule type="duplicateValues" dxfId="664" priority="148"/>
    <cfRule type="duplicateValues" dxfId="663" priority="149"/>
    <cfRule type="duplicateValues" dxfId="662" priority="150"/>
  </conditionalFormatting>
  <conditionalFormatting sqref="D34">
    <cfRule type="duplicateValues" dxfId="661" priority="133"/>
    <cfRule type="duplicateValues" dxfId="660" priority="134"/>
    <cfRule type="duplicateValues" dxfId="659" priority="135"/>
    <cfRule type="duplicateValues" dxfId="658" priority="136"/>
  </conditionalFormatting>
  <conditionalFormatting sqref="D35">
    <cfRule type="duplicateValues" dxfId="657" priority="168"/>
    <cfRule type="duplicateValues" dxfId="656" priority="169"/>
    <cfRule type="duplicateValues" dxfId="655" priority="170"/>
  </conditionalFormatting>
  <conditionalFormatting sqref="D36">
    <cfRule type="duplicateValues" dxfId="654" priority="122"/>
    <cfRule type="duplicateValues" dxfId="653" priority="123"/>
    <cfRule type="duplicateValues" dxfId="652" priority="124"/>
    <cfRule type="duplicateValues" dxfId="651" priority="174"/>
    <cfRule type="duplicateValues" dxfId="650" priority="175"/>
    <cfRule type="duplicateValues" dxfId="649" priority="176"/>
  </conditionalFormatting>
  <conditionalFormatting sqref="D37">
    <cfRule type="duplicateValues" dxfId="648" priority="90"/>
    <cfRule type="duplicateValues" dxfId="647" priority="91"/>
    <cfRule type="duplicateValues" dxfId="646" priority="92"/>
    <cfRule type="duplicateValues" dxfId="645" priority="93"/>
  </conditionalFormatting>
  <conditionalFormatting sqref="D41">
    <cfRule type="duplicateValues" dxfId="644" priority="37"/>
    <cfRule type="duplicateValues" dxfId="643" priority="38"/>
    <cfRule type="duplicateValues" dxfId="642" priority="39"/>
    <cfRule type="duplicateValues" dxfId="641" priority="40"/>
  </conditionalFormatting>
  <conditionalFormatting sqref="D43">
    <cfRule type="duplicateValues" dxfId="640" priority="69"/>
    <cfRule type="duplicateValues" dxfId="639" priority="70"/>
    <cfRule type="duplicateValues" dxfId="638" priority="71"/>
    <cfRule type="duplicateValues" dxfId="637" priority="72"/>
    <cfRule type="duplicateValues" dxfId="636" priority="73"/>
  </conditionalFormatting>
  <conditionalFormatting sqref="D44">
    <cfRule type="duplicateValues" dxfId="635" priority="166"/>
    <cfRule type="duplicateValues" dxfId="634" priority="173"/>
    <cfRule type="duplicateValues" dxfId="633" priority="191"/>
    <cfRule type="duplicateValues" dxfId="632" priority="192"/>
  </conditionalFormatting>
  <conditionalFormatting sqref="D52">
    <cfRule type="duplicateValues" dxfId="631" priority="32"/>
    <cfRule type="duplicateValues" dxfId="630" priority="33"/>
    <cfRule type="duplicateValues" dxfId="629" priority="34"/>
    <cfRule type="duplicateValues" dxfId="628" priority="35"/>
    <cfRule type="duplicateValues" dxfId="627" priority="36"/>
  </conditionalFormatting>
  <conditionalFormatting sqref="D56">
    <cfRule type="duplicateValues" dxfId="626" priority="24"/>
    <cfRule type="duplicateValues" dxfId="625" priority="25"/>
    <cfRule type="duplicateValues" dxfId="624" priority="26"/>
    <cfRule type="duplicateValues" dxfId="623" priority="27"/>
  </conditionalFormatting>
  <conditionalFormatting sqref="B58">
    <cfRule type="duplicateValues" dxfId="622" priority="187"/>
    <cfRule type="duplicateValues" dxfId="621" priority="188"/>
  </conditionalFormatting>
  <conditionalFormatting sqref="C58">
    <cfRule type="duplicateValues" dxfId="620" priority="189"/>
    <cfRule type="duplicateValues" dxfId="619" priority="190"/>
  </conditionalFormatting>
  <conditionalFormatting sqref="D58">
    <cfRule type="duplicateValues" dxfId="618" priority="64"/>
    <cfRule type="duplicateValues" dxfId="617" priority="65"/>
    <cfRule type="duplicateValues" dxfId="616" priority="66"/>
    <cfRule type="duplicateValues" dxfId="615" priority="67"/>
    <cfRule type="duplicateValues" dxfId="614" priority="68"/>
  </conditionalFormatting>
  <conditionalFormatting sqref="B66">
    <cfRule type="duplicateValues" dxfId="613" priority="183"/>
    <cfRule type="duplicateValues" dxfId="612" priority="184"/>
  </conditionalFormatting>
  <conditionalFormatting sqref="D66">
    <cfRule type="duplicateValues" dxfId="611" priority="129"/>
    <cfRule type="duplicateValues" dxfId="610" priority="130"/>
    <cfRule type="duplicateValues" dxfId="609" priority="131"/>
    <cfRule type="duplicateValues" dxfId="608" priority="132"/>
  </conditionalFormatting>
  <conditionalFormatting sqref="D67">
    <cfRule type="duplicateValues" dxfId="607" priority="185"/>
    <cfRule type="duplicateValues" dxfId="606" priority="186"/>
  </conditionalFormatting>
  <conditionalFormatting sqref="D72">
    <cfRule type="duplicateValues" dxfId="605" priority="16"/>
    <cfRule type="duplicateValues" dxfId="604" priority="17"/>
    <cfRule type="duplicateValues" dxfId="603" priority="18"/>
    <cfRule type="duplicateValues" dxfId="602" priority="19"/>
  </conditionalFormatting>
  <conditionalFormatting sqref="D74">
    <cfRule type="duplicateValues" dxfId="601" priority="20"/>
    <cfRule type="duplicateValues" dxfId="600" priority="21"/>
    <cfRule type="duplicateValues" dxfId="599" priority="22"/>
    <cfRule type="duplicateValues" dxfId="598" priority="23"/>
  </conditionalFormatting>
  <conditionalFormatting sqref="D77">
    <cfRule type="duplicateValues" dxfId="597" priority="160"/>
    <cfRule type="duplicateValues" dxfId="596" priority="161"/>
    <cfRule type="duplicateValues" dxfId="595" priority="162"/>
    <cfRule type="duplicateValues" dxfId="594" priority="163"/>
  </conditionalFormatting>
  <conditionalFormatting sqref="D78">
    <cfRule type="duplicateValues" dxfId="593" priority="59"/>
    <cfRule type="duplicateValues" dxfId="592" priority="60"/>
    <cfRule type="duplicateValues" dxfId="591" priority="61"/>
    <cfRule type="duplicateValues" dxfId="590" priority="62"/>
    <cfRule type="duplicateValues" dxfId="589" priority="63"/>
  </conditionalFormatting>
  <conditionalFormatting sqref="D86">
    <cfRule type="duplicateValues" dxfId="588" priority="125"/>
    <cfRule type="duplicateValues" dxfId="587" priority="126"/>
    <cfRule type="duplicateValues" dxfId="586" priority="127"/>
    <cfRule type="duplicateValues" dxfId="585" priority="128"/>
  </conditionalFormatting>
  <conditionalFormatting sqref="D87">
    <cfRule type="duplicateValues" dxfId="584" priority="11"/>
    <cfRule type="duplicateValues" dxfId="583" priority="12"/>
    <cfRule type="duplicateValues" dxfId="582" priority="13"/>
    <cfRule type="duplicateValues" dxfId="581" priority="14"/>
    <cfRule type="duplicateValues" dxfId="580" priority="15"/>
  </conditionalFormatting>
  <conditionalFormatting sqref="D88">
    <cfRule type="duplicateValues" dxfId="579" priority="6"/>
    <cfRule type="duplicateValues" dxfId="578" priority="7"/>
    <cfRule type="duplicateValues" dxfId="577" priority="8"/>
    <cfRule type="duplicateValues" dxfId="576" priority="9"/>
    <cfRule type="duplicateValues" dxfId="575" priority="10"/>
  </conditionalFormatting>
  <conditionalFormatting sqref="D92">
    <cfRule type="duplicateValues" dxfId="574" priority="54"/>
    <cfRule type="duplicateValues" dxfId="573" priority="55"/>
    <cfRule type="duplicateValues" dxfId="572" priority="56"/>
    <cfRule type="duplicateValues" dxfId="571" priority="57"/>
    <cfRule type="duplicateValues" dxfId="570" priority="58"/>
  </conditionalFormatting>
  <conditionalFormatting sqref="D93">
    <cfRule type="duplicateValues" dxfId="569" priority="178"/>
    <cfRule type="duplicateValues" dxfId="568" priority="180"/>
  </conditionalFormatting>
  <conditionalFormatting sqref="B86:B87">
    <cfRule type="duplicateValues" dxfId="567" priority="181"/>
    <cfRule type="duplicateValues" dxfId="566" priority="182"/>
  </conditionalFormatting>
  <conditionalFormatting sqref="D10:D16">
    <cfRule type="duplicateValues" dxfId="565" priority="141"/>
    <cfRule type="duplicateValues" dxfId="564" priority="142"/>
    <cfRule type="duplicateValues" dxfId="563" priority="143"/>
  </conditionalFormatting>
  <conditionalFormatting sqref="D19:D20">
    <cfRule type="duplicateValues" dxfId="562" priority="47"/>
    <cfRule type="duplicateValues" dxfId="561" priority="48"/>
    <cfRule type="duplicateValues" dxfId="560" priority="49"/>
    <cfRule type="duplicateValues" dxfId="559" priority="50"/>
  </conditionalFormatting>
  <conditionalFormatting sqref="D19:D21">
    <cfRule type="duplicateValues" dxfId="558" priority="46"/>
  </conditionalFormatting>
  <conditionalFormatting sqref="D27:D33">
    <cfRule type="duplicateValues" dxfId="557" priority="119"/>
    <cfRule type="duplicateValues" dxfId="556" priority="120"/>
    <cfRule type="duplicateValues" dxfId="555" priority="121"/>
  </conditionalFormatting>
  <conditionalFormatting sqref="D35:D36">
    <cfRule type="duplicateValues" dxfId="554" priority="167"/>
  </conditionalFormatting>
  <conditionalFormatting sqref="D38:D40">
    <cfRule type="duplicateValues" dxfId="553" priority="41"/>
    <cfRule type="duplicateValues" dxfId="552" priority="42"/>
    <cfRule type="duplicateValues" dxfId="551" priority="43"/>
    <cfRule type="duplicateValues" dxfId="550" priority="44"/>
    <cfRule type="duplicateValues" dxfId="549" priority="45"/>
  </conditionalFormatting>
  <conditionalFormatting sqref="D45:D51">
    <cfRule type="duplicateValues" dxfId="548" priority="116"/>
    <cfRule type="duplicateValues" dxfId="547" priority="117"/>
    <cfRule type="duplicateValues" dxfId="546" priority="118"/>
  </conditionalFormatting>
  <conditionalFormatting sqref="D53:D55">
    <cfRule type="duplicateValues" dxfId="545" priority="28"/>
    <cfRule type="duplicateValues" dxfId="544" priority="29"/>
    <cfRule type="duplicateValues" dxfId="543" priority="30"/>
    <cfRule type="duplicateValues" dxfId="542" priority="31"/>
  </conditionalFormatting>
  <conditionalFormatting sqref="D59:D65">
    <cfRule type="duplicateValues" dxfId="541" priority="113"/>
    <cfRule type="duplicateValues" dxfId="540" priority="114"/>
    <cfRule type="duplicateValues" dxfId="539" priority="115"/>
  </conditionalFormatting>
  <conditionalFormatting sqref="D79:D85">
    <cfRule type="duplicateValues" dxfId="538" priority="110"/>
    <cfRule type="duplicateValues" dxfId="537" priority="111"/>
    <cfRule type="duplicateValues" dxfId="536" priority="112"/>
  </conditionalFormatting>
  <conditionalFormatting sqref="D89:D90">
    <cfRule type="duplicateValues" dxfId="535" priority="1"/>
    <cfRule type="duplicateValues" dxfId="534" priority="2"/>
    <cfRule type="duplicateValues" dxfId="533" priority="3"/>
    <cfRule type="duplicateValues" dxfId="532" priority="4"/>
    <cfRule type="duplicateValues" dxfId="531" priority="5"/>
  </conditionalFormatting>
  <conditionalFormatting sqref="D93:D95">
    <cfRule type="duplicateValues" dxfId="530" priority="164"/>
    <cfRule type="duplicateValues" dxfId="529" priority="171"/>
  </conditionalFormatting>
  <conditionalFormatting sqref="D94:D95">
    <cfRule type="duplicateValues" dxfId="528" priority="177"/>
    <cfRule type="duplicateValues" dxfId="527" priority="179"/>
  </conditionalFormatting>
  <conditionalFormatting sqref="D3:D6 D9:D18 D44:D51 D22:D24 D26:D37 D42 D75:D77 D57 D59:D67 D73 D79:D86 D93:D95 D91">
    <cfRule type="duplicateValues" dxfId="526" priority="89"/>
  </conditionalFormatting>
  <conditionalFormatting sqref="D67 D73 D75">
    <cfRule type="duplicateValues" dxfId="525" priority="165"/>
    <cfRule type="duplicateValues" dxfId="524" priority="172"/>
  </conditionalFormatting>
  <conditionalFormatting sqref="D73 D75">
    <cfRule type="duplicateValues" dxfId="523" priority="193"/>
  </conditionalFormatting>
  <dataValidations count="5">
    <dataValidation type="list" allowBlank="1" showInputMessage="1" showErrorMessage="1" sqref="Q3:R21 Q23:R41 Q43:R56 Q58:R75 Q77:R90 Q92:R95" xr:uid="{583AE7D9-A959-4C07-87F1-3CA85B20E0AC}">
      <formula1>"是"</formula1>
    </dataValidation>
    <dataValidation type="list" allowBlank="1" showInputMessage="1" showErrorMessage="1" sqref="P3:P21 P23:P41 P43:P56 P58:P75 P77:P90 P92:P95" xr:uid="{7DD82FA4-1402-4810-BBA4-C0B708811310}">
      <formula1>"国家级,省部级,地市级,院校级"</formula1>
    </dataValidation>
    <dataValidation type="list" allowBlank="1" showInputMessage="1" showErrorMessage="1" sqref="O3:O21 O23:O41 O43:O56 O58:O75 O77:O90 O92:O95" xr:uid="{EF7D6CC5-E388-41EF-A40D-404CE9D2F8CF}">
      <formula1>"D1,D2,D3,D4,D5,D6,D7"</formula1>
    </dataValidation>
    <dataValidation type="list" allowBlank="1" showInputMessage="1" showErrorMessage="1" sqref="M3:M21 M23:M41 M43:M56 M58:M75 M77:M90 M92:M95" xr:uid="{8C97CA18-C233-4559-A26A-8F1EE63B6726}">
      <formula1>"公共课,专业基础课,专业核心课,专业拓展课"</formula1>
    </dataValidation>
    <dataValidation type="list" allowBlank="1" showInputMessage="1" showErrorMessage="1" sqref="N3:N21 N23:N41 N43 N45:N56 N58:N75 N78:N90 N92:N95" xr:uid="{021DAEF1-9803-4A06-9BFB-E4F76BB4B62E}">
      <formula1>"必修,选修"</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FF102-956E-4211-8E77-8E7AE60BAC24}">
  <dimension ref="A1:S115"/>
  <sheetViews>
    <sheetView workbookViewId="0">
      <pane xSplit="3" ySplit="2" topLeftCell="D3" activePane="bottomRight" state="frozen"/>
      <selection pane="topRight" activeCell="D1" sqref="D1"/>
      <selection pane="bottomLeft" activeCell="A3" sqref="A3"/>
      <selection pane="bottomRight" activeCell="D3" sqref="A3:XFD3"/>
    </sheetView>
  </sheetViews>
  <sheetFormatPr defaultColWidth="9" defaultRowHeight="14.25" x14ac:dyDescent="0.2"/>
  <cols>
    <col min="1" max="1" width="2.75" style="267" customWidth="1"/>
    <col min="2" max="2" width="9.375" style="267" customWidth="1"/>
    <col min="3" max="3" width="6.25" style="267" customWidth="1"/>
    <col min="4" max="4" width="10.375" style="267" customWidth="1"/>
    <col min="5" max="5" width="30.5" style="267" customWidth="1"/>
    <col min="6" max="6" width="5.375" style="267" customWidth="1"/>
    <col min="7" max="7" width="4.375" style="267" customWidth="1"/>
    <col min="8" max="8" width="6.25" style="267" customWidth="1"/>
    <col min="9" max="10" width="5.25" style="267" customWidth="1"/>
    <col min="11" max="11" width="4.875" style="267" customWidth="1"/>
    <col min="12" max="12" width="4.625" style="267" customWidth="1"/>
    <col min="13" max="13" width="8.75" style="267" customWidth="1"/>
    <col min="14" max="18" width="4.75" style="267" customWidth="1"/>
    <col min="19" max="19" width="41.125" style="267" customWidth="1"/>
    <col min="20" max="16384" width="9" style="267"/>
  </cols>
  <sheetData>
    <row r="1" spans="1:18" ht="18.75" x14ac:dyDescent="0.25">
      <c r="A1" s="408" t="s">
        <v>376</v>
      </c>
      <c r="B1" s="408"/>
      <c r="C1" s="408"/>
      <c r="D1" s="408"/>
      <c r="E1" s="408"/>
      <c r="F1" s="408"/>
      <c r="G1" s="408"/>
      <c r="H1" s="408"/>
      <c r="I1" s="408"/>
      <c r="J1" s="408"/>
      <c r="K1" s="408"/>
      <c r="L1" s="408"/>
      <c r="M1" s="408"/>
      <c r="N1" s="408"/>
      <c r="O1" s="408"/>
      <c r="P1" s="408"/>
      <c r="Q1" s="408"/>
      <c r="R1" s="408"/>
    </row>
    <row r="2" spans="1:18" ht="40.9" customHeight="1" x14ac:dyDescent="0.2">
      <c r="A2" s="212" t="s">
        <v>195</v>
      </c>
      <c r="B2" s="213" t="s">
        <v>196</v>
      </c>
      <c r="C2" s="214" t="s">
        <v>197</v>
      </c>
      <c r="D2" s="215" t="s">
        <v>198</v>
      </c>
      <c r="E2" s="215" t="s">
        <v>2</v>
      </c>
      <c r="F2" s="216" t="s">
        <v>199</v>
      </c>
      <c r="G2" s="217" t="s">
        <v>91</v>
      </c>
      <c r="H2" s="218" t="s">
        <v>200</v>
      </c>
      <c r="I2" s="218" t="s">
        <v>201</v>
      </c>
      <c r="J2" s="213" t="s">
        <v>202</v>
      </c>
      <c r="K2" s="213" t="s">
        <v>203</v>
      </c>
      <c r="L2" s="213" t="s">
        <v>204</v>
      </c>
      <c r="M2" s="215" t="s">
        <v>205</v>
      </c>
      <c r="N2" s="219" t="s">
        <v>191</v>
      </c>
      <c r="O2" s="213" t="s">
        <v>206</v>
      </c>
      <c r="P2" s="213" t="s">
        <v>207</v>
      </c>
      <c r="Q2" s="213" t="s">
        <v>208</v>
      </c>
      <c r="R2" s="213" t="s">
        <v>209</v>
      </c>
    </row>
    <row r="3" spans="1:18" x14ac:dyDescent="0.2">
      <c r="A3" s="391" t="s">
        <v>210</v>
      </c>
      <c r="B3" s="392" t="s">
        <v>211</v>
      </c>
      <c r="C3" s="395">
        <v>10</v>
      </c>
      <c r="D3" s="220" t="s">
        <v>212</v>
      </c>
      <c r="E3" s="227" t="s">
        <v>213</v>
      </c>
      <c r="F3" s="220">
        <v>1</v>
      </c>
      <c r="G3" s="222">
        <v>30</v>
      </c>
      <c r="H3" s="222">
        <v>0</v>
      </c>
      <c r="I3" s="222">
        <f>G3-H3</f>
        <v>30</v>
      </c>
      <c r="J3" s="223" t="s">
        <v>214</v>
      </c>
      <c r="K3" s="222">
        <v>15</v>
      </c>
      <c r="L3" s="224" t="s">
        <v>215</v>
      </c>
      <c r="M3" s="225" t="s">
        <v>216</v>
      </c>
      <c r="N3" s="225" t="s">
        <v>217</v>
      </c>
      <c r="O3" s="224" t="s">
        <v>263</v>
      </c>
      <c r="P3" s="226"/>
      <c r="Q3" s="226"/>
      <c r="R3" s="226"/>
    </row>
    <row r="4" spans="1:18" x14ac:dyDescent="0.2">
      <c r="A4" s="391"/>
      <c r="B4" s="393"/>
      <c r="C4" s="396"/>
      <c r="D4" s="220" t="s">
        <v>219</v>
      </c>
      <c r="E4" s="227" t="s">
        <v>220</v>
      </c>
      <c r="F4" s="220">
        <v>4</v>
      </c>
      <c r="G4" s="222">
        <v>64</v>
      </c>
      <c r="H4" s="222">
        <v>45</v>
      </c>
      <c r="I4" s="222">
        <f>G4-H4</f>
        <v>19</v>
      </c>
      <c r="J4" s="223" t="s">
        <v>221</v>
      </c>
      <c r="K4" s="222">
        <v>11</v>
      </c>
      <c r="L4" s="220" t="s">
        <v>215</v>
      </c>
      <c r="M4" s="227" t="s">
        <v>216</v>
      </c>
      <c r="N4" s="227" t="s">
        <v>217</v>
      </c>
      <c r="O4" s="220" t="s">
        <v>222</v>
      </c>
      <c r="P4" s="226"/>
      <c r="Q4" s="226"/>
      <c r="R4" s="226"/>
    </row>
    <row r="5" spans="1:18" x14ac:dyDescent="0.2">
      <c r="A5" s="391"/>
      <c r="B5" s="393"/>
      <c r="C5" s="396"/>
      <c r="D5" s="220" t="s">
        <v>223</v>
      </c>
      <c r="E5" s="227" t="s">
        <v>23</v>
      </c>
      <c r="F5" s="220">
        <v>2</v>
      </c>
      <c r="G5" s="222">
        <v>36</v>
      </c>
      <c r="H5" s="222">
        <v>36</v>
      </c>
      <c r="I5" s="222">
        <f>G5-H5</f>
        <v>0</v>
      </c>
      <c r="J5" s="223" t="s">
        <v>224</v>
      </c>
      <c r="K5" s="222">
        <v>16</v>
      </c>
      <c r="L5" s="220" t="s">
        <v>215</v>
      </c>
      <c r="M5" s="227" t="s">
        <v>216</v>
      </c>
      <c r="N5" s="227" t="s">
        <v>217</v>
      </c>
      <c r="O5" s="220" t="s">
        <v>222</v>
      </c>
      <c r="P5" s="226"/>
      <c r="Q5" s="226"/>
      <c r="R5" s="226"/>
    </row>
    <row r="6" spans="1:18" x14ac:dyDescent="0.2">
      <c r="A6" s="391"/>
      <c r="B6" s="393"/>
      <c r="C6" s="396"/>
      <c r="D6" s="220" t="s">
        <v>225</v>
      </c>
      <c r="E6" s="227" t="s">
        <v>226</v>
      </c>
      <c r="F6" s="220">
        <v>2</v>
      </c>
      <c r="G6" s="222">
        <v>112</v>
      </c>
      <c r="H6" s="222">
        <v>0</v>
      </c>
      <c r="I6" s="222">
        <f>G6-H6</f>
        <v>112</v>
      </c>
      <c r="J6" s="223" t="s">
        <v>227</v>
      </c>
      <c r="K6" s="222">
        <v>2</v>
      </c>
      <c r="L6" s="220" t="s">
        <v>215</v>
      </c>
      <c r="M6" s="227" t="s">
        <v>216</v>
      </c>
      <c r="N6" s="227" t="s">
        <v>217</v>
      </c>
      <c r="O6" s="220" t="s">
        <v>278</v>
      </c>
      <c r="P6" s="226"/>
      <c r="Q6" s="226"/>
      <c r="R6" s="226"/>
    </row>
    <row r="7" spans="1:18" x14ac:dyDescent="0.2">
      <c r="A7" s="391"/>
      <c r="B7" s="393"/>
      <c r="C7" s="396"/>
      <c r="D7" s="220" t="s">
        <v>228</v>
      </c>
      <c r="E7" s="227" t="s">
        <v>229</v>
      </c>
      <c r="F7" s="220" t="s">
        <v>230</v>
      </c>
      <c r="G7" s="222">
        <v>8</v>
      </c>
      <c r="H7" s="222">
        <v>4</v>
      </c>
      <c r="I7" s="222">
        <f>G7-H7</f>
        <v>4</v>
      </c>
      <c r="J7" s="223" t="s">
        <v>231</v>
      </c>
      <c r="K7" s="222">
        <v>2</v>
      </c>
      <c r="L7" s="220" t="s">
        <v>215</v>
      </c>
      <c r="M7" s="227" t="s">
        <v>216</v>
      </c>
      <c r="N7" s="227" t="s">
        <v>217</v>
      </c>
      <c r="O7" s="220" t="s">
        <v>222</v>
      </c>
      <c r="P7" s="226"/>
      <c r="Q7" s="226"/>
      <c r="R7" s="226"/>
    </row>
    <row r="8" spans="1:18" x14ac:dyDescent="0.2">
      <c r="A8" s="391"/>
      <c r="B8" s="393"/>
      <c r="C8" s="396"/>
      <c r="D8" s="220" t="s">
        <v>232</v>
      </c>
      <c r="E8" s="227" t="s">
        <v>233</v>
      </c>
      <c r="F8" s="220">
        <v>1</v>
      </c>
      <c r="G8" s="222">
        <v>20</v>
      </c>
      <c r="H8" s="222">
        <v>20</v>
      </c>
      <c r="I8" s="222">
        <v>0</v>
      </c>
      <c r="J8" s="223" t="s">
        <v>224</v>
      </c>
      <c r="K8" s="222">
        <v>10</v>
      </c>
      <c r="L8" s="220" t="s">
        <v>215</v>
      </c>
      <c r="M8" s="227" t="s">
        <v>216</v>
      </c>
      <c r="N8" s="227" t="s">
        <v>217</v>
      </c>
      <c r="O8" s="220" t="s">
        <v>222</v>
      </c>
      <c r="P8" s="226"/>
      <c r="Q8" s="226"/>
      <c r="R8" s="226"/>
    </row>
    <row r="9" spans="1:18" x14ac:dyDescent="0.2">
      <c r="A9" s="391"/>
      <c r="B9" s="394"/>
      <c r="C9" s="397"/>
      <c r="D9" s="220" t="s">
        <v>234</v>
      </c>
      <c r="E9" s="227" t="s">
        <v>235</v>
      </c>
      <c r="F9" s="220" t="s">
        <v>230</v>
      </c>
      <c r="G9" s="222">
        <v>16</v>
      </c>
      <c r="H9" s="222">
        <v>8</v>
      </c>
      <c r="I9" s="222">
        <f t="shared" ref="I9:I18" si="0">G9-H9</f>
        <v>8</v>
      </c>
      <c r="J9" s="223" t="s">
        <v>224</v>
      </c>
      <c r="K9" s="222">
        <v>4</v>
      </c>
      <c r="L9" s="220" t="s">
        <v>215</v>
      </c>
      <c r="M9" s="227" t="s">
        <v>216</v>
      </c>
      <c r="N9" s="227" t="s">
        <v>217</v>
      </c>
      <c r="O9" s="220" t="s">
        <v>222</v>
      </c>
      <c r="P9" s="226"/>
      <c r="Q9" s="226"/>
      <c r="R9" s="226"/>
    </row>
    <row r="10" spans="1:18" x14ac:dyDescent="0.2">
      <c r="A10" s="391"/>
      <c r="B10" s="398" t="s">
        <v>236</v>
      </c>
      <c r="C10" s="395">
        <v>1</v>
      </c>
      <c r="D10" s="220" t="s">
        <v>237</v>
      </c>
      <c r="E10" s="227" t="s">
        <v>238</v>
      </c>
      <c r="F10" s="220">
        <v>1</v>
      </c>
      <c r="G10" s="222">
        <v>28</v>
      </c>
      <c r="H10" s="222">
        <v>0</v>
      </c>
      <c r="I10" s="222">
        <f t="shared" si="0"/>
        <v>28</v>
      </c>
      <c r="J10" s="223" t="s">
        <v>214</v>
      </c>
      <c r="K10" s="222">
        <v>14</v>
      </c>
      <c r="L10" s="220" t="s">
        <v>215</v>
      </c>
      <c r="M10" s="227" t="s">
        <v>216</v>
      </c>
      <c r="N10" s="227" t="s">
        <v>239</v>
      </c>
      <c r="O10" s="220" t="s">
        <v>263</v>
      </c>
      <c r="P10" s="226"/>
      <c r="Q10" s="226"/>
      <c r="R10" s="226"/>
    </row>
    <row r="11" spans="1:18" x14ac:dyDescent="0.2">
      <c r="A11" s="391"/>
      <c r="B11" s="398"/>
      <c r="C11" s="396"/>
      <c r="D11" s="220" t="s">
        <v>241</v>
      </c>
      <c r="E11" s="221" t="s">
        <v>242</v>
      </c>
      <c r="F11" s="220">
        <v>1</v>
      </c>
      <c r="G11" s="222">
        <v>28</v>
      </c>
      <c r="H11" s="222">
        <v>0</v>
      </c>
      <c r="I11" s="222">
        <f t="shared" si="0"/>
        <v>28</v>
      </c>
      <c r="J11" s="223" t="s">
        <v>214</v>
      </c>
      <c r="K11" s="222">
        <v>14</v>
      </c>
      <c r="L11" s="220" t="s">
        <v>215</v>
      </c>
      <c r="M11" s="227" t="s">
        <v>216</v>
      </c>
      <c r="N11" s="227" t="s">
        <v>239</v>
      </c>
      <c r="O11" s="220" t="s">
        <v>222</v>
      </c>
      <c r="P11" s="226"/>
      <c r="Q11" s="226"/>
      <c r="R11" s="226"/>
    </row>
    <row r="12" spans="1:18" x14ac:dyDescent="0.2">
      <c r="A12" s="391"/>
      <c r="B12" s="398"/>
      <c r="C12" s="396"/>
      <c r="D12" s="220" t="s">
        <v>243</v>
      </c>
      <c r="E12" s="227" t="s">
        <v>244</v>
      </c>
      <c r="F12" s="220">
        <v>1</v>
      </c>
      <c r="G12" s="222">
        <v>28</v>
      </c>
      <c r="H12" s="222">
        <v>0</v>
      </c>
      <c r="I12" s="222">
        <f t="shared" si="0"/>
        <v>28</v>
      </c>
      <c r="J12" s="223" t="s">
        <v>214</v>
      </c>
      <c r="K12" s="222">
        <v>14</v>
      </c>
      <c r="L12" s="220" t="s">
        <v>215</v>
      </c>
      <c r="M12" s="227" t="s">
        <v>216</v>
      </c>
      <c r="N12" s="227" t="s">
        <v>239</v>
      </c>
      <c r="O12" s="220" t="s">
        <v>222</v>
      </c>
      <c r="P12" s="226"/>
      <c r="Q12" s="226"/>
      <c r="R12" s="226"/>
    </row>
    <row r="13" spans="1:18" x14ac:dyDescent="0.2">
      <c r="A13" s="391"/>
      <c r="B13" s="398"/>
      <c r="C13" s="396"/>
      <c r="D13" s="220" t="s">
        <v>245</v>
      </c>
      <c r="E13" s="227" t="s">
        <v>246</v>
      </c>
      <c r="F13" s="220">
        <v>1</v>
      </c>
      <c r="G13" s="222">
        <v>28</v>
      </c>
      <c r="H13" s="222">
        <v>0</v>
      </c>
      <c r="I13" s="222">
        <f t="shared" si="0"/>
        <v>28</v>
      </c>
      <c r="J13" s="223" t="s">
        <v>214</v>
      </c>
      <c r="K13" s="222">
        <v>14</v>
      </c>
      <c r="L13" s="220" t="s">
        <v>215</v>
      </c>
      <c r="M13" s="227" t="s">
        <v>216</v>
      </c>
      <c r="N13" s="227" t="s">
        <v>239</v>
      </c>
      <c r="O13" s="220" t="s">
        <v>222</v>
      </c>
      <c r="P13" s="226"/>
      <c r="Q13" s="226"/>
      <c r="R13" s="226"/>
    </row>
    <row r="14" spans="1:18" x14ac:dyDescent="0.2">
      <c r="A14" s="391"/>
      <c r="B14" s="398"/>
      <c r="C14" s="396"/>
      <c r="D14" s="220" t="s">
        <v>247</v>
      </c>
      <c r="E14" s="227" t="s">
        <v>248</v>
      </c>
      <c r="F14" s="220">
        <v>1</v>
      </c>
      <c r="G14" s="222">
        <v>28</v>
      </c>
      <c r="H14" s="222">
        <v>0</v>
      </c>
      <c r="I14" s="222">
        <f t="shared" si="0"/>
        <v>28</v>
      </c>
      <c r="J14" s="223" t="s">
        <v>214</v>
      </c>
      <c r="K14" s="222">
        <v>14</v>
      </c>
      <c r="L14" s="220" t="s">
        <v>215</v>
      </c>
      <c r="M14" s="227" t="s">
        <v>216</v>
      </c>
      <c r="N14" s="227" t="s">
        <v>239</v>
      </c>
      <c r="O14" s="220" t="s">
        <v>263</v>
      </c>
      <c r="P14" s="226"/>
      <c r="Q14" s="226"/>
      <c r="R14" s="226"/>
    </row>
    <row r="15" spans="1:18" x14ac:dyDescent="0.2">
      <c r="A15" s="391"/>
      <c r="B15" s="398"/>
      <c r="C15" s="396"/>
      <c r="D15" s="220" t="s">
        <v>249</v>
      </c>
      <c r="E15" s="227" t="s">
        <v>250</v>
      </c>
      <c r="F15" s="220">
        <v>1</v>
      </c>
      <c r="G15" s="222">
        <v>28</v>
      </c>
      <c r="H15" s="222">
        <v>0</v>
      </c>
      <c r="I15" s="222">
        <f t="shared" si="0"/>
        <v>28</v>
      </c>
      <c r="J15" s="223" t="s">
        <v>214</v>
      </c>
      <c r="K15" s="222">
        <v>14</v>
      </c>
      <c r="L15" s="220" t="s">
        <v>215</v>
      </c>
      <c r="M15" s="227" t="s">
        <v>216</v>
      </c>
      <c r="N15" s="227" t="s">
        <v>239</v>
      </c>
      <c r="O15" s="220" t="s">
        <v>263</v>
      </c>
      <c r="P15" s="226"/>
      <c r="Q15" s="226"/>
      <c r="R15" s="226"/>
    </row>
    <row r="16" spans="1:18" x14ac:dyDescent="0.2">
      <c r="A16" s="391"/>
      <c r="B16" s="398"/>
      <c r="C16" s="397"/>
      <c r="D16" s="220" t="s">
        <v>251</v>
      </c>
      <c r="E16" s="227" t="s">
        <v>252</v>
      </c>
      <c r="F16" s="220">
        <v>1</v>
      </c>
      <c r="G16" s="222">
        <v>28</v>
      </c>
      <c r="H16" s="222">
        <v>0</v>
      </c>
      <c r="I16" s="222">
        <f t="shared" si="0"/>
        <v>28</v>
      </c>
      <c r="J16" s="223" t="s">
        <v>214</v>
      </c>
      <c r="K16" s="222">
        <v>14</v>
      </c>
      <c r="L16" s="220" t="s">
        <v>215</v>
      </c>
      <c r="M16" s="227" t="s">
        <v>216</v>
      </c>
      <c r="N16" s="227" t="s">
        <v>239</v>
      </c>
      <c r="O16" s="220" t="s">
        <v>263</v>
      </c>
      <c r="P16" s="226"/>
      <c r="Q16" s="226"/>
      <c r="R16" s="226"/>
    </row>
    <row r="17" spans="1:18" x14ac:dyDescent="0.2">
      <c r="A17" s="391"/>
      <c r="B17" s="399" t="s">
        <v>253</v>
      </c>
      <c r="C17" s="395">
        <v>1.5</v>
      </c>
      <c r="D17" s="228" t="s">
        <v>254</v>
      </c>
      <c r="E17" s="227" t="s">
        <v>255</v>
      </c>
      <c r="F17" s="220">
        <v>1.5</v>
      </c>
      <c r="G17" s="222">
        <v>28</v>
      </c>
      <c r="H17" s="222">
        <v>28</v>
      </c>
      <c r="I17" s="222">
        <f t="shared" si="0"/>
        <v>0</v>
      </c>
      <c r="J17" s="223" t="s">
        <v>224</v>
      </c>
      <c r="K17" s="222">
        <v>14</v>
      </c>
      <c r="L17" s="229" t="s">
        <v>256</v>
      </c>
      <c r="M17" s="227" t="s">
        <v>216</v>
      </c>
      <c r="N17" s="227" t="s">
        <v>217</v>
      </c>
      <c r="O17" s="220" t="s">
        <v>222</v>
      </c>
      <c r="P17" s="226"/>
      <c r="Q17" s="226"/>
      <c r="R17" s="226"/>
    </row>
    <row r="18" spans="1:18" x14ac:dyDescent="0.2">
      <c r="A18" s="391"/>
      <c r="B18" s="400"/>
      <c r="C18" s="397"/>
      <c r="D18" s="228" t="s">
        <v>257</v>
      </c>
      <c r="E18" s="227" t="s">
        <v>258</v>
      </c>
      <c r="F18" s="220" t="s">
        <v>230</v>
      </c>
      <c r="G18" s="222">
        <v>2</v>
      </c>
      <c r="H18" s="222">
        <v>0</v>
      </c>
      <c r="I18" s="222">
        <f t="shared" si="0"/>
        <v>2</v>
      </c>
      <c r="J18" s="223" t="s">
        <v>214</v>
      </c>
      <c r="K18" s="222">
        <v>1</v>
      </c>
      <c r="L18" s="220" t="s">
        <v>215</v>
      </c>
      <c r="M18" s="227" t="s">
        <v>216</v>
      </c>
      <c r="N18" s="227" t="s">
        <v>217</v>
      </c>
      <c r="O18" s="220" t="s">
        <v>222</v>
      </c>
      <c r="P18" s="226"/>
      <c r="Q18" s="226"/>
      <c r="R18" s="226"/>
    </row>
    <row r="19" spans="1:18" x14ac:dyDescent="0.2">
      <c r="A19" s="391"/>
      <c r="B19" s="399" t="s">
        <v>297</v>
      </c>
      <c r="C19" s="396">
        <v>7</v>
      </c>
      <c r="D19" s="246" t="s">
        <v>377</v>
      </c>
      <c r="E19" s="227" t="s">
        <v>378</v>
      </c>
      <c r="F19" s="220">
        <v>2</v>
      </c>
      <c r="G19" s="220">
        <v>36</v>
      </c>
      <c r="H19" s="220">
        <v>18</v>
      </c>
      <c r="I19" s="220">
        <v>18</v>
      </c>
      <c r="J19" s="220" t="s">
        <v>231</v>
      </c>
      <c r="K19" s="220">
        <v>9</v>
      </c>
      <c r="L19" s="220" t="s">
        <v>256</v>
      </c>
      <c r="M19" s="227" t="s">
        <v>262</v>
      </c>
      <c r="N19" s="227" t="s">
        <v>217</v>
      </c>
      <c r="O19" s="220" t="s">
        <v>222</v>
      </c>
      <c r="P19" s="226"/>
      <c r="Q19" s="226"/>
      <c r="R19" s="226"/>
    </row>
    <row r="20" spans="1:18" x14ac:dyDescent="0.2">
      <c r="A20" s="391"/>
      <c r="B20" s="400"/>
      <c r="C20" s="396"/>
      <c r="D20" s="268" t="s">
        <v>379</v>
      </c>
      <c r="E20" s="227" t="s">
        <v>380</v>
      </c>
      <c r="F20" s="220">
        <v>2</v>
      </c>
      <c r="G20" s="220">
        <v>48</v>
      </c>
      <c r="H20" s="220">
        <v>24</v>
      </c>
      <c r="I20" s="220">
        <v>24</v>
      </c>
      <c r="J20" s="220" t="s">
        <v>231</v>
      </c>
      <c r="K20" s="220">
        <v>12</v>
      </c>
      <c r="L20" s="220" t="s">
        <v>256</v>
      </c>
      <c r="M20" s="227" t="s">
        <v>262</v>
      </c>
      <c r="N20" s="227" t="s">
        <v>217</v>
      </c>
      <c r="O20" s="220" t="s">
        <v>222</v>
      </c>
      <c r="P20" s="226"/>
      <c r="Q20" s="226"/>
      <c r="R20" s="226"/>
    </row>
    <row r="21" spans="1:18" x14ac:dyDescent="0.2">
      <c r="A21" s="391"/>
      <c r="B21" s="402"/>
      <c r="C21" s="397"/>
      <c r="D21" s="269" t="s">
        <v>381</v>
      </c>
      <c r="E21" s="227" t="s">
        <v>382</v>
      </c>
      <c r="F21" s="220">
        <v>3</v>
      </c>
      <c r="G21" s="220">
        <v>54</v>
      </c>
      <c r="H21" s="220">
        <v>27</v>
      </c>
      <c r="I21" s="220">
        <v>27</v>
      </c>
      <c r="J21" s="220" t="s">
        <v>383</v>
      </c>
      <c r="K21" s="220">
        <v>9</v>
      </c>
      <c r="L21" s="220" t="s">
        <v>256</v>
      </c>
      <c r="M21" s="227" t="s">
        <v>300</v>
      </c>
      <c r="N21" s="227" t="s">
        <v>217</v>
      </c>
      <c r="O21" s="220" t="s">
        <v>222</v>
      </c>
      <c r="P21" s="226"/>
      <c r="Q21" s="226"/>
      <c r="R21" s="226"/>
    </row>
    <row r="22" spans="1:18" x14ac:dyDescent="0.2">
      <c r="A22" s="236"/>
      <c r="B22" s="236"/>
      <c r="C22" s="236">
        <f>SUM(C3:C21)</f>
        <v>19.5</v>
      </c>
      <c r="D22" s="236" t="s">
        <v>41</v>
      </c>
      <c r="E22" s="237">
        <f>COUNTA(E3:E21)</f>
        <v>19</v>
      </c>
      <c r="F22" s="236">
        <f>SUM(F3:F21)</f>
        <v>25.5</v>
      </c>
      <c r="G22" s="236">
        <f>SUM(G3:G21)</f>
        <v>650</v>
      </c>
      <c r="H22" s="236">
        <f>SUM(H3:H21)</f>
        <v>210</v>
      </c>
      <c r="I22" s="236">
        <f>SUM(I3:I21)</f>
        <v>440</v>
      </c>
      <c r="J22" s="223"/>
      <c r="K22" s="236">
        <f>MAX(K3:K21)</f>
        <v>16</v>
      </c>
      <c r="L22" s="238">
        <f>COUNTIF(L3:L21,"=■")</f>
        <v>4</v>
      </c>
      <c r="M22" s="238">
        <f>COUNTIF(M3:M21,"=专业核心课")</f>
        <v>1</v>
      </c>
      <c r="N22" s="238">
        <f>COUNTIF(N3:N21,"=必修")</f>
        <v>12</v>
      </c>
      <c r="O22" s="238"/>
      <c r="P22" s="238">
        <f>COUNTA(P3:P21)</f>
        <v>0</v>
      </c>
      <c r="Q22" s="238">
        <f>COUNTA(Q3:Q21)</f>
        <v>0</v>
      </c>
      <c r="R22" s="238">
        <f>COUNTA(R3:R21)</f>
        <v>0</v>
      </c>
    </row>
    <row r="23" spans="1:18" x14ac:dyDescent="0.2">
      <c r="A23" s="401" t="s">
        <v>269</v>
      </c>
      <c r="B23" s="392" t="s">
        <v>211</v>
      </c>
      <c r="C23" s="395">
        <v>6</v>
      </c>
      <c r="D23" s="220" t="s">
        <v>270</v>
      </c>
      <c r="E23" s="227" t="s">
        <v>271</v>
      </c>
      <c r="F23" s="220">
        <v>1</v>
      </c>
      <c r="G23" s="222">
        <v>36</v>
      </c>
      <c r="H23" s="222">
        <v>0</v>
      </c>
      <c r="I23" s="222">
        <f>G23-H23</f>
        <v>36</v>
      </c>
      <c r="J23" s="223" t="s">
        <v>214</v>
      </c>
      <c r="K23" s="222">
        <v>8</v>
      </c>
      <c r="L23" s="224" t="s">
        <v>215</v>
      </c>
      <c r="M23" s="225" t="s">
        <v>216</v>
      </c>
      <c r="N23" s="225" t="s">
        <v>217</v>
      </c>
      <c r="O23" s="224" t="s">
        <v>263</v>
      </c>
      <c r="P23" s="226"/>
      <c r="Q23" s="226"/>
      <c r="R23" s="226"/>
    </row>
    <row r="24" spans="1:18" x14ac:dyDescent="0.2">
      <c r="A24" s="391"/>
      <c r="B24" s="393"/>
      <c r="C24" s="396"/>
      <c r="D24" s="220" t="s">
        <v>272</v>
      </c>
      <c r="E24" s="227" t="s">
        <v>13</v>
      </c>
      <c r="F24" s="220">
        <v>3</v>
      </c>
      <c r="G24" s="222">
        <v>51</v>
      </c>
      <c r="H24" s="222">
        <v>39</v>
      </c>
      <c r="I24" s="222">
        <f>G24-H24</f>
        <v>12</v>
      </c>
      <c r="J24" s="223" t="s">
        <v>273</v>
      </c>
      <c r="K24" s="222">
        <v>16</v>
      </c>
      <c r="L24" s="220" t="s">
        <v>215</v>
      </c>
      <c r="M24" s="227" t="s">
        <v>216</v>
      </c>
      <c r="N24" s="227" t="s">
        <v>217</v>
      </c>
      <c r="O24" s="220" t="s">
        <v>222</v>
      </c>
      <c r="P24" s="226"/>
      <c r="Q24" s="226"/>
      <c r="R24" s="226"/>
    </row>
    <row r="25" spans="1:18" x14ac:dyDescent="0.2">
      <c r="A25" s="391"/>
      <c r="B25" s="393"/>
      <c r="C25" s="396"/>
      <c r="D25" s="220" t="s">
        <v>274</v>
      </c>
      <c r="E25" s="227" t="s">
        <v>275</v>
      </c>
      <c r="F25" s="220" t="s">
        <v>230</v>
      </c>
      <c r="G25" s="222">
        <v>8</v>
      </c>
      <c r="H25" s="222">
        <v>4</v>
      </c>
      <c r="I25" s="222">
        <f>G25-H25</f>
        <v>4</v>
      </c>
      <c r="J25" s="223" t="s">
        <v>231</v>
      </c>
      <c r="K25" s="222">
        <v>2</v>
      </c>
      <c r="L25" s="220" t="s">
        <v>215</v>
      </c>
      <c r="M25" s="227" t="s">
        <v>216</v>
      </c>
      <c r="N25" s="227" t="s">
        <v>217</v>
      </c>
      <c r="O25" s="220" t="s">
        <v>222</v>
      </c>
      <c r="P25" s="226"/>
      <c r="Q25" s="226"/>
      <c r="R25" s="226"/>
    </row>
    <row r="26" spans="1:18" x14ac:dyDescent="0.2">
      <c r="A26" s="391"/>
      <c r="B26" s="394"/>
      <c r="C26" s="397"/>
      <c r="D26" s="220" t="s">
        <v>276</v>
      </c>
      <c r="E26" s="227" t="s">
        <v>277</v>
      </c>
      <c r="F26" s="220">
        <v>2</v>
      </c>
      <c r="G26" s="222">
        <v>16</v>
      </c>
      <c r="H26" s="222">
        <v>6</v>
      </c>
      <c r="I26" s="222">
        <f t="shared" ref="I26:I37" si="1">G26-H26</f>
        <v>10</v>
      </c>
      <c r="J26" s="223" t="s">
        <v>224</v>
      </c>
      <c r="K26" s="222">
        <v>3</v>
      </c>
      <c r="L26" s="220" t="s">
        <v>215</v>
      </c>
      <c r="M26" s="227" t="s">
        <v>216</v>
      </c>
      <c r="N26" s="227" t="s">
        <v>217</v>
      </c>
      <c r="O26" s="220" t="s">
        <v>222</v>
      </c>
      <c r="P26" s="226"/>
      <c r="Q26" s="226"/>
      <c r="R26" s="226"/>
    </row>
    <row r="27" spans="1:18" x14ac:dyDescent="0.2">
      <c r="A27" s="391"/>
      <c r="B27" s="398" t="s">
        <v>236</v>
      </c>
      <c r="C27" s="395">
        <v>2</v>
      </c>
      <c r="D27" s="220" t="s">
        <v>237</v>
      </c>
      <c r="E27" s="227" t="s">
        <v>238</v>
      </c>
      <c r="F27" s="220">
        <v>1</v>
      </c>
      <c r="G27" s="222">
        <v>28</v>
      </c>
      <c r="H27" s="222">
        <v>0</v>
      </c>
      <c r="I27" s="222">
        <f t="shared" si="1"/>
        <v>28</v>
      </c>
      <c r="J27" s="223" t="s">
        <v>214</v>
      </c>
      <c r="K27" s="222">
        <v>14</v>
      </c>
      <c r="L27" s="220" t="s">
        <v>215</v>
      </c>
      <c r="M27" s="227" t="s">
        <v>216</v>
      </c>
      <c r="N27" s="227" t="s">
        <v>239</v>
      </c>
      <c r="O27" s="220" t="s">
        <v>263</v>
      </c>
      <c r="P27" s="226"/>
      <c r="Q27" s="226"/>
      <c r="R27" s="226"/>
    </row>
    <row r="28" spans="1:18" x14ac:dyDescent="0.2">
      <c r="A28" s="391"/>
      <c r="B28" s="398"/>
      <c r="C28" s="396"/>
      <c r="D28" s="220" t="s">
        <v>241</v>
      </c>
      <c r="E28" s="227" t="s">
        <v>242</v>
      </c>
      <c r="F28" s="220">
        <v>1</v>
      </c>
      <c r="G28" s="222">
        <v>28</v>
      </c>
      <c r="H28" s="222">
        <v>0</v>
      </c>
      <c r="I28" s="222">
        <f t="shared" si="1"/>
        <v>28</v>
      </c>
      <c r="J28" s="223" t="s">
        <v>214</v>
      </c>
      <c r="K28" s="222">
        <v>14</v>
      </c>
      <c r="L28" s="220" t="s">
        <v>215</v>
      </c>
      <c r="M28" s="227" t="s">
        <v>216</v>
      </c>
      <c r="N28" s="227" t="s">
        <v>239</v>
      </c>
      <c r="O28" s="220" t="s">
        <v>222</v>
      </c>
      <c r="P28" s="226"/>
      <c r="Q28" s="226"/>
      <c r="R28" s="226"/>
    </row>
    <row r="29" spans="1:18" x14ac:dyDescent="0.2">
      <c r="A29" s="391"/>
      <c r="B29" s="398"/>
      <c r="C29" s="396"/>
      <c r="D29" s="220" t="s">
        <v>243</v>
      </c>
      <c r="E29" s="227" t="s">
        <v>244</v>
      </c>
      <c r="F29" s="220">
        <v>1</v>
      </c>
      <c r="G29" s="222">
        <v>28</v>
      </c>
      <c r="H29" s="222">
        <v>0</v>
      </c>
      <c r="I29" s="222">
        <f t="shared" si="1"/>
        <v>28</v>
      </c>
      <c r="J29" s="223" t="s">
        <v>214</v>
      </c>
      <c r="K29" s="222">
        <v>14</v>
      </c>
      <c r="L29" s="220" t="s">
        <v>215</v>
      </c>
      <c r="M29" s="227" t="s">
        <v>216</v>
      </c>
      <c r="N29" s="227" t="s">
        <v>239</v>
      </c>
      <c r="O29" s="220" t="s">
        <v>222</v>
      </c>
      <c r="P29" s="226"/>
      <c r="Q29" s="226"/>
      <c r="R29" s="226"/>
    </row>
    <row r="30" spans="1:18" x14ac:dyDescent="0.2">
      <c r="A30" s="391"/>
      <c r="B30" s="398"/>
      <c r="C30" s="396"/>
      <c r="D30" s="220" t="s">
        <v>245</v>
      </c>
      <c r="E30" s="227" t="s">
        <v>246</v>
      </c>
      <c r="F30" s="220">
        <v>1</v>
      </c>
      <c r="G30" s="222">
        <v>28</v>
      </c>
      <c r="H30" s="222">
        <v>0</v>
      </c>
      <c r="I30" s="222">
        <f t="shared" si="1"/>
        <v>28</v>
      </c>
      <c r="J30" s="223" t="s">
        <v>214</v>
      </c>
      <c r="K30" s="222">
        <v>14</v>
      </c>
      <c r="L30" s="220" t="s">
        <v>215</v>
      </c>
      <c r="M30" s="227" t="s">
        <v>216</v>
      </c>
      <c r="N30" s="227" t="s">
        <v>239</v>
      </c>
      <c r="O30" s="220" t="s">
        <v>222</v>
      </c>
      <c r="P30" s="226"/>
      <c r="Q30" s="226"/>
      <c r="R30" s="226"/>
    </row>
    <row r="31" spans="1:18" x14ac:dyDescent="0.2">
      <c r="A31" s="391"/>
      <c r="B31" s="398"/>
      <c r="C31" s="396"/>
      <c r="D31" s="220" t="s">
        <v>247</v>
      </c>
      <c r="E31" s="227" t="s">
        <v>248</v>
      </c>
      <c r="F31" s="220">
        <v>1</v>
      </c>
      <c r="G31" s="222">
        <v>28</v>
      </c>
      <c r="H31" s="222">
        <v>0</v>
      </c>
      <c r="I31" s="222">
        <f t="shared" si="1"/>
        <v>28</v>
      </c>
      <c r="J31" s="223" t="s">
        <v>214</v>
      </c>
      <c r="K31" s="222">
        <v>14</v>
      </c>
      <c r="L31" s="220" t="s">
        <v>215</v>
      </c>
      <c r="M31" s="227" t="s">
        <v>216</v>
      </c>
      <c r="N31" s="227" t="s">
        <v>239</v>
      </c>
      <c r="O31" s="220" t="s">
        <v>263</v>
      </c>
      <c r="P31" s="226"/>
      <c r="Q31" s="226"/>
      <c r="R31" s="226"/>
    </row>
    <row r="32" spans="1:18" x14ac:dyDescent="0.2">
      <c r="A32" s="391"/>
      <c r="B32" s="398"/>
      <c r="C32" s="396"/>
      <c r="D32" s="220" t="s">
        <v>249</v>
      </c>
      <c r="E32" s="227" t="s">
        <v>250</v>
      </c>
      <c r="F32" s="220">
        <v>1</v>
      </c>
      <c r="G32" s="222">
        <v>28</v>
      </c>
      <c r="H32" s="222">
        <v>0</v>
      </c>
      <c r="I32" s="222">
        <f t="shared" si="1"/>
        <v>28</v>
      </c>
      <c r="J32" s="223" t="s">
        <v>214</v>
      </c>
      <c r="K32" s="222">
        <v>14</v>
      </c>
      <c r="L32" s="220" t="s">
        <v>215</v>
      </c>
      <c r="M32" s="227" t="s">
        <v>216</v>
      </c>
      <c r="N32" s="227" t="s">
        <v>239</v>
      </c>
      <c r="O32" s="220" t="s">
        <v>263</v>
      </c>
      <c r="P32" s="226"/>
      <c r="Q32" s="226"/>
      <c r="R32" s="226"/>
    </row>
    <row r="33" spans="1:18" x14ac:dyDescent="0.2">
      <c r="A33" s="391"/>
      <c r="B33" s="398"/>
      <c r="C33" s="396"/>
      <c r="D33" s="220" t="s">
        <v>251</v>
      </c>
      <c r="E33" s="227" t="s">
        <v>252</v>
      </c>
      <c r="F33" s="220">
        <v>1</v>
      </c>
      <c r="G33" s="222">
        <v>28</v>
      </c>
      <c r="H33" s="222">
        <v>0</v>
      </c>
      <c r="I33" s="222">
        <f t="shared" si="1"/>
        <v>28</v>
      </c>
      <c r="J33" s="223" t="s">
        <v>214</v>
      </c>
      <c r="K33" s="222">
        <v>14</v>
      </c>
      <c r="L33" s="220" t="s">
        <v>215</v>
      </c>
      <c r="M33" s="227" t="s">
        <v>216</v>
      </c>
      <c r="N33" s="227" t="s">
        <v>239</v>
      </c>
      <c r="O33" s="220" t="s">
        <v>263</v>
      </c>
      <c r="P33" s="226"/>
      <c r="Q33" s="226"/>
      <c r="R33" s="226"/>
    </row>
    <row r="34" spans="1:18" x14ac:dyDescent="0.2">
      <c r="A34" s="391"/>
      <c r="B34" s="392" t="s">
        <v>253</v>
      </c>
      <c r="C34" s="395">
        <v>6</v>
      </c>
      <c r="D34" s="228" t="s">
        <v>279</v>
      </c>
      <c r="E34" s="227" t="s">
        <v>280</v>
      </c>
      <c r="F34" s="220">
        <v>0.5</v>
      </c>
      <c r="G34" s="222">
        <v>12</v>
      </c>
      <c r="H34" s="222">
        <v>12</v>
      </c>
      <c r="I34" s="222">
        <f t="shared" si="1"/>
        <v>0</v>
      </c>
      <c r="J34" s="223" t="s">
        <v>281</v>
      </c>
      <c r="K34" s="222">
        <v>2</v>
      </c>
      <c r="L34" s="220" t="s">
        <v>215</v>
      </c>
      <c r="M34" s="227" t="s">
        <v>216</v>
      </c>
      <c r="N34" s="227" t="s">
        <v>217</v>
      </c>
      <c r="O34" s="220" t="s">
        <v>222</v>
      </c>
      <c r="P34" s="226"/>
      <c r="Q34" s="226"/>
      <c r="R34" s="226"/>
    </row>
    <row r="35" spans="1:18" x14ac:dyDescent="0.2">
      <c r="A35" s="391"/>
      <c r="B35" s="393"/>
      <c r="C35" s="396"/>
      <c r="D35" s="228" t="s">
        <v>282</v>
      </c>
      <c r="E35" s="227" t="s">
        <v>283</v>
      </c>
      <c r="F35" s="220">
        <v>1.5</v>
      </c>
      <c r="G35" s="222">
        <v>28</v>
      </c>
      <c r="H35" s="222">
        <v>28</v>
      </c>
      <c r="I35" s="222">
        <f t="shared" si="1"/>
        <v>0</v>
      </c>
      <c r="J35" s="223" t="s">
        <v>224</v>
      </c>
      <c r="K35" s="222">
        <v>14</v>
      </c>
      <c r="L35" s="229" t="s">
        <v>256</v>
      </c>
      <c r="M35" s="227" t="s">
        <v>216</v>
      </c>
      <c r="N35" s="227" t="s">
        <v>217</v>
      </c>
      <c r="O35" s="220" t="s">
        <v>222</v>
      </c>
      <c r="P35" s="226"/>
      <c r="Q35" s="226"/>
      <c r="R35" s="226"/>
    </row>
    <row r="36" spans="1:18" x14ac:dyDescent="0.2">
      <c r="A36" s="391"/>
      <c r="B36" s="393"/>
      <c r="C36" s="396"/>
      <c r="D36" s="228" t="s">
        <v>284</v>
      </c>
      <c r="E36" s="227" t="s">
        <v>285</v>
      </c>
      <c r="F36" s="220">
        <v>2</v>
      </c>
      <c r="G36" s="222">
        <v>32</v>
      </c>
      <c r="H36" s="222">
        <v>6</v>
      </c>
      <c r="I36" s="222">
        <f t="shared" si="1"/>
        <v>26</v>
      </c>
      <c r="J36" s="223" t="s">
        <v>224</v>
      </c>
      <c r="K36" s="222">
        <v>16</v>
      </c>
      <c r="L36" s="220" t="s">
        <v>215</v>
      </c>
      <c r="M36" s="227" t="s">
        <v>216</v>
      </c>
      <c r="N36" s="227" t="s">
        <v>217</v>
      </c>
      <c r="O36" s="220" t="s">
        <v>222</v>
      </c>
      <c r="P36" s="226"/>
      <c r="Q36" s="226"/>
      <c r="R36" s="226"/>
    </row>
    <row r="37" spans="1:18" x14ac:dyDescent="0.2">
      <c r="A37" s="391"/>
      <c r="B37" s="393"/>
      <c r="C37" s="396"/>
      <c r="D37" s="228" t="s">
        <v>286</v>
      </c>
      <c r="E37" s="227" t="s">
        <v>287</v>
      </c>
      <c r="F37" s="220">
        <v>2</v>
      </c>
      <c r="G37" s="222">
        <v>48</v>
      </c>
      <c r="H37" s="222">
        <v>0</v>
      </c>
      <c r="I37" s="222">
        <f t="shared" si="1"/>
        <v>48</v>
      </c>
      <c r="J37" s="223" t="s">
        <v>288</v>
      </c>
      <c r="K37" s="222">
        <v>12</v>
      </c>
      <c r="L37" s="229" t="s">
        <v>256</v>
      </c>
      <c r="M37" s="227" t="s">
        <v>216</v>
      </c>
      <c r="N37" s="227" t="s">
        <v>217</v>
      </c>
      <c r="O37" s="220" t="s">
        <v>289</v>
      </c>
      <c r="P37" s="226"/>
      <c r="Q37" s="226"/>
      <c r="R37" s="226"/>
    </row>
    <row r="38" spans="1:18" x14ac:dyDescent="0.2">
      <c r="A38" s="391"/>
      <c r="B38" s="399" t="s">
        <v>297</v>
      </c>
      <c r="C38" s="395">
        <f>SUM(F38:F41)</f>
        <v>11</v>
      </c>
      <c r="D38" s="246" t="s">
        <v>384</v>
      </c>
      <c r="E38" s="227" t="s">
        <v>385</v>
      </c>
      <c r="F38" s="220">
        <v>2</v>
      </c>
      <c r="G38" s="220">
        <v>48</v>
      </c>
      <c r="H38" s="220">
        <v>24</v>
      </c>
      <c r="I38" s="220">
        <v>24</v>
      </c>
      <c r="J38" s="220" t="s">
        <v>231</v>
      </c>
      <c r="K38" s="220">
        <v>12</v>
      </c>
      <c r="L38" s="220" t="s">
        <v>215</v>
      </c>
      <c r="M38" s="227" t="s">
        <v>262</v>
      </c>
      <c r="N38" s="227" t="s">
        <v>217</v>
      </c>
      <c r="O38" s="220" t="s">
        <v>222</v>
      </c>
      <c r="P38" s="226"/>
      <c r="Q38" s="226"/>
      <c r="R38" s="226"/>
    </row>
    <row r="39" spans="1:18" x14ac:dyDescent="0.2">
      <c r="A39" s="391"/>
      <c r="B39" s="400"/>
      <c r="C39" s="396"/>
      <c r="D39" s="246" t="s">
        <v>386</v>
      </c>
      <c r="E39" s="227" t="s">
        <v>387</v>
      </c>
      <c r="F39" s="220">
        <v>3</v>
      </c>
      <c r="G39" s="220">
        <v>56</v>
      </c>
      <c r="H39" s="220">
        <v>28</v>
      </c>
      <c r="I39" s="220">
        <v>28</v>
      </c>
      <c r="J39" s="220" t="s">
        <v>231</v>
      </c>
      <c r="K39" s="220">
        <v>14</v>
      </c>
      <c r="L39" s="220" t="s">
        <v>256</v>
      </c>
      <c r="M39" s="227" t="s">
        <v>262</v>
      </c>
      <c r="N39" s="227" t="s">
        <v>217</v>
      </c>
      <c r="O39" s="220" t="s">
        <v>222</v>
      </c>
      <c r="P39" s="226"/>
      <c r="Q39" s="226"/>
      <c r="R39" s="226"/>
    </row>
    <row r="40" spans="1:18" x14ac:dyDescent="0.2">
      <c r="A40" s="391"/>
      <c r="B40" s="400"/>
      <c r="C40" s="396"/>
      <c r="D40" s="246" t="s">
        <v>388</v>
      </c>
      <c r="E40" s="227" t="s">
        <v>171</v>
      </c>
      <c r="F40" s="220">
        <v>3</v>
      </c>
      <c r="G40" s="220">
        <v>56</v>
      </c>
      <c r="H40" s="220">
        <v>28</v>
      </c>
      <c r="I40" s="220">
        <v>28</v>
      </c>
      <c r="J40" s="220" t="s">
        <v>231</v>
      </c>
      <c r="K40" s="220">
        <v>14</v>
      </c>
      <c r="L40" s="220" t="s">
        <v>256</v>
      </c>
      <c r="M40" s="227" t="s">
        <v>262</v>
      </c>
      <c r="N40" s="227" t="s">
        <v>217</v>
      </c>
      <c r="O40" s="220" t="s">
        <v>222</v>
      </c>
      <c r="P40" s="226"/>
      <c r="Q40" s="226"/>
      <c r="R40" s="226"/>
    </row>
    <row r="41" spans="1:18" x14ac:dyDescent="0.2">
      <c r="A41" s="391"/>
      <c r="B41" s="402"/>
      <c r="C41" s="397"/>
      <c r="D41" s="270" t="s">
        <v>389</v>
      </c>
      <c r="E41" s="227" t="s">
        <v>390</v>
      </c>
      <c r="F41" s="220">
        <v>3</v>
      </c>
      <c r="G41" s="220">
        <v>56</v>
      </c>
      <c r="H41" s="220">
        <v>28</v>
      </c>
      <c r="I41" s="220">
        <v>28</v>
      </c>
      <c r="J41" s="220" t="s">
        <v>231</v>
      </c>
      <c r="K41" s="220">
        <v>14</v>
      </c>
      <c r="L41" s="220" t="s">
        <v>215</v>
      </c>
      <c r="M41" s="227" t="s">
        <v>262</v>
      </c>
      <c r="N41" s="227" t="s">
        <v>217</v>
      </c>
      <c r="O41" s="220" t="s">
        <v>222</v>
      </c>
      <c r="P41" s="226"/>
      <c r="Q41" s="226"/>
      <c r="R41" s="226"/>
    </row>
    <row r="42" spans="1:18" x14ac:dyDescent="0.2">
      <c r="A42" s="236"/>
      <c r="B42" s="236"/>
      <c r="C42" s="236">
        <f>SUM(C23:C41)</f>
        <v>25</v>
      </c>
      <c r="D42" s="236" t="s">
        <v>41</v>
      </c>
      <c r="E42" s="237">
        <f>COUNTA(E23:E41)</f>
        <v>19</v>
      </c>
      <c r="F42" s="238">
        <f>SUM(F23:F41)</f>
        <v>30</v>
      </c>
      <c r="G42" s="236">
        <f>SUM(G23:G41)</f>
        <v>643</v>
      </c>
      <c r="H42" s="236">
        <f>SUM(H23:H41)</f>
        <v>203</v>
      </c>
      <c r="I42" s="236">
        <f>SUM(I23:I41)</f>
        <v>440</v>
      </c>
      <c r="J42" s="217"/>
      <c r="K42" s="236">
        <f>MAX(K23:K41)</f>
        <v>16</v>
      </c>
      <c r="L42" s="238">
        <f>COUNTIF(L23:L41,"=■")</f>
        <v>4</v>
      </c>
      <c r="M42" s="238">
        <f>COUNTIF(M23:M41,"=专业核心课")</f>
        <v>0</v>
      </c>
      <c r="N42" s="238">
        <f>COUNTIF(N23:N41,"=必修")</f>
        <v>12</v>
      </c>
      <c r="O42" s="236"/>
      <c r="P42" s="241">
        <f>COUNTA(P23:P41)</f>
        <v>0</v>
      </c>
      <c r="Q42" s="241">
        <f>COUNTA(Q23:Q41)</f>
        <v>0</v>
      </c>
      <c r="R42" s="241">
        <f>COUNTA(R23:R41)</f>
        <v>0</v>
      </c>
    </row>
    <row r="43" spans="1:18" x14ac:dyDescent="0.2">
      <c r="A43" s="401" t="s">
        <v>301</v>
      </c>
      <c r="B43" s="392" t="s">
        <v>211</v>
      </c>
      <c r="C43" s="395">
        <v>0.5</v>
      </c>
      <c r="D43" s="220" t="s">
        <v>302</v>
      </c>
      <c r="E43" s="227" t="s">
        <v>303</v>
      </c>
      <c r="F43" s="220" t="s">
        <v>230</v>
      </c>
      <c r="G43" s="222">
        <v>8</v>
      </c>
      <c r="H43" s="222">
        <v>4</v>
      </c>
      <c r="I43" s="222">
        <f>G43-H43</f>
        <v>4</v>
      </c>
      <c r="J43" s="223" t="s">
        <v>231</v>
      </c>
      <c r="K43" s="222">
        <v>2</v>
      </c>
      <c r="L43" s="220" t="s">
        <v>215</v>
      </c>
      <c r="M43" s="227" t="s">
        <v>216</v>
      </c>
      <c r="N43" s="227" t="s">
        <v>217</v>
      </c>
      <c r="O43" s="220" t="s">
        <v>222</v>
      </c>
      <c r="P43" s="226"/>
      <c r="Q43" s="226"/>
      <c r="R43" s="226"/>
    </row>
    <row r="44" spans="1:18" x14ac:dyDescent="0.2">
      <c r="A44" s="401"/>
      <c r="B44" s="394"/>
      <c r="C44" s="397"/>
      <c r="D44" s="220" t="s">
        <v>304</v>
      </c>
      <c r="E44" s="227" t="s">
        <v>305</v>
      </c>
      <c r="F44" s="220">
        <v>0.5</v>
      </c>
      <c r="G44" s="222">
        <v>6</v>
      </c>
      <c r="H44" s="222">
        <v>0</v>
      </c>
      <c r="I44" s="222">
        <f t="shared" ref="I44:I51" si="2">G44-H44</f>
        <v>6</v>
      </c>
      <c r="J44" s="223" t="s">
        <v>214</v>
      </c>
      <c r="K44" s="222">
        <v>3</v>
      </c>
      <c r="L44" s="224" t="s">
        <v>215</v>
      </c>
      <c r="M44" s="225" t="s">
        <v>216</v>
      </c>
      <c r="N44" s="242" t="s">
        <v>217</v>
      </c>
      <c r="O44" s="224" t="s">
        <v>263</v>
      </c>
      <c r="P44" s="226"/>
      <c r="Q44" s="226"/>
      <c r="R44" s="226"/>
    </row>
    <row r="45" spans="1:18" x14ac:dyDescent="0.2">
      <c r="A45" s="401"/>
      <c r="B45" s="398" t="s">
        <v>236</v>
      </c>
      <c r="C45" s="395">
        <v>1</v>
      </c>
      <c r="D45" s="220" t="s">
        <v>237</v>
      </c>
      <c r="E45" s="227" t="s">
        <v>238</v>
      </c>
      <c r="F45" s="220">
        <v>1</v>
      </c>
      <c r="G45" s="222">
        <v>28</v>
      </c>
      <c r="H45" s="222">
        <v>0</v>
      </c>
      <c r="I45" s="222">
        <f t="shared" si="2"/>
        <v>28</v>
      </c>
      <c r="J45" s="223" t="s">
        <v>214</v>
      </c>
      <c r="K45" s="222">
        <v>14</v>
      </c>
      <c r="L45" s="220" t="s">
        <v>215</v>
      </c>
      <c r="M45" s="227" t="s">
        <v>216</v>
      </c>
      <c r="N45" s="227" t="s">
        <v>239</v>
      </c>
      <c r="O45" s="220" t="s">
        <v>263</v>
      </c>
      <c r="P45" s="226"/>
      <c r="Q45" s="226"/>
      <c r="R45" s="226"/>
    </row>
    <row r="46" spans="1:18" x14ac:dyDescent="0.2">
      <c r="A46" s="401"/>
      <c r="B46" s="398"/>
      <c r="C46" s="396"/>
      <c r="D46" s="220" t="s">
        <v>241</v>
      </c>
      <c r="E46" s="227" t="s">
        <v>242</v>
      </c>
      <c r="F46" s="220">
        <v>1</v>
      </c>
      <c r="G46" s="222">
        <v>28</v>
      </c>
      <c r="H46" s="222">
        <v>0</v>
      </c>
      <c r="I46" s="222">
        <f t="shared" si="2"/>
        <v>28</v>
      </c>
      <c r="J46" s="223" t="s">
        <v>214</v>
      </c>
      <c r="K46" s="222">
        <v>14</v>
      </c>
      <c r="L46" s="220" t="s">
        <v>215</v>
      </c>
      <c r="M46" s="227" t="s">
        <v>216</v>
      </c>
      <c r="N46" s="227" t="s">
        <v>239</v>
      </c>
      <c r="O46" s="220" t="s">
        <v>222</v>
      </c>
      <c r="P46" s="226"/>
      <c r="Q46" s="226"/>
      <c r="R46" s="226"/>
    </row>
    <row r="47" spans="1:18" x14ac:dyDescent="0.2">
      <c r="A47" s="401"/>
      <c r="B47" s="398"/>
      <c r="C47" s="396"/>
      <c r="D47" s="220" t="s">
        <v>243</v>
      </c>
      <c r="E47" s="227" t="s">
        <v>244</v>
      </c>
      <c r="F47" s="220">
        <v>1</v>
      </c>
      <c r="G47" s="222">
        <v>28</v>
      </c>
      <c r="H47" s="222">
        <v>0</v>
      </c>
      <c r="I47" s="222">
        <f t="shared" si="2"/>
        <v>28</v>
      </c>
      <c r="J47" s="223" t="s">
        <v>214</v>
      </c>
      <c r="K47" s="222">
        <v>14</v>
      </c>
      <c r="L47" s="220" t="s">
        <v>215</v>
      </c>
      <c r="M47" s="227" t="s">
        <v>216</v>
      </c>
      <c r="N47" s="227" t="s">
        <v>239</v>
      </c>
      <c r="O47" s="220" t="s">
        <v>222</v>
      </c>
      <c r="P47" s="226"/>
      <c r="Q47" s="226"/>
      <c r="R47" s="226"/>
    </row>
    <row r="48" spans="1:18" x14ac:dyDescent="0.2">
      <c r="A48" s="401"/>
      <c r="B48" s="398"/>
      <c r="C48" s="396"/>
      <c r="D48" s="220" t="s">
        <v>245</v>
      </c>
      <c r="E48" s="227" t="s">
        <v>246</v>
      </c>
      <c r="F48" s="220">
        <v>1</v>
      </c>
      <c r="G48" s="222">
        <v>28</v>
      </c>
      <c r="H48" s="222">
        <v>0</v>
      </c>
      <c r="I48" s="222">
        <f t="shared" si="2"/>
        <v>28</v>
      </c>
      <c r="J48" s="223" t="s">
        <v>214</v>
      </c>
      <c r="K48" s="222">
        <v>14</v>
      </c>
      <c r="L48" s="220" t="s">
        <v>215</v>
      </c>
      <c r="M48" s="227" t="s">
        <v>216</v>
      </c>
      <c r="N48" s="227" t="s">
        <v>239</v>
      </c>
      <c r="O48" s="220" t="s">
        <v>222</v>
      </c>
      <c r="P48" s="226"/>
      <c r="Q48" s="226"/>
      <c r="R48" s="226"/>
    </row>
    <row r="49" spans="1:18" x14ac:dyDescent="0.2">
      <c r="A49" s="401"/>
      <c r="B49" s="398"/>
      <c r="C49" s="396"/>
      <c r="D49" s="220" t="s">
        <v>247</v>
      </c>
      <c r="E49" s="227" t="s">
        <v>248</v>
      </c>
      <c r="F49" s="220">
        <v>1</v>
      </c>
      <c r="G49" s="222">
        <v>28</v>
      </c>
      <c r="H49" s="222">
        <v>0</v>
      </c>
      <c r="I49" s="222">
        <f t="shared" si="2"/>
        <v>28</v>
      </c>
      <c r="J49" s="223" t="s">
        <v>214</v>
      </c>
      <c r="K49" s="222">
        <v>14</v>
      </c>
      <c r="L49" s="220" t="s">
        <v>215</v>
      </c>
      <c r="M49" s="227" t="s">
        <v>216</v>
      </c>
      <c r="N49" s="227" t="s">
        <v>239</v>
      </c>
      <c r="O49" s="220" t="s">
        <v>263</v>
      </c>
      <c r="P49" s="226"/>
      <c r="Q49" s="226"/>
      <c r="R49" s="226"/>
    </row>
    <row r="50" spans="1:18" x14ac:dyDescent="0.2">
      <c r="A50" s="401"/>
      <c r="B50" s="398"/>
      <c r="C50" s="396"/>
      <c r="D50" s="220" t="s">
        <v>249</v>
      </c>
      <c r="E50" s="227" t="s">
        <v>250</v>
      </c>
      <c r="F50" s="220">
        <v>1</v>
      </c>
      <c r="G50" s="222">
        <v>28</v>
      </c>
      <c r="H50" s="222">
        <v>0</v>
      </c>
      <c r="I50" s="222">
        <f t="shared" si="2"/>
        <v>28</v>
      </c>
      <c r="J50" s="223" t="s">
        <v>214</v>
      </c>
      <c r="K50" s="222">
        <v>14</v>
      </c>
      <c r="L50" s="220" t="s">
        <v>215</v>
      </c>
      <c r="M50" s="227" t="s">
        <v>216</v>
      </c>
      <c r="N50" s="227" t="s">
        <v>239</v>
      </c>
      <c r="O50" s="220" t="s">
        <v>263</v>
      </c>
      <c r="P50" s="226"/>
      <c r="Q50" s="226"/>
      <c r="R50" s="226"/>
    </row>
    <row r="51" spans="1:18" x14ac:dyDescent="0.2">
      <c r="A51" s="401"/>
      <c r="B51" s="398"/>
      <c r="C51" s="397"/>
      <c r="D51" s="220" t="s">
        <v>251</v>
      </c>
      <c r="E51" s="227" t="s">
        <v>252</v>
      </c>
      <c r="F51" s="220">
        <v>1</v>
      </c>
      <c r="G51" s="222">
        <v>28</v>
      </c>
      <c r="H51" s="222">
        <v>0</v>
      </c>
      <c r="I51" s="222">
        <f t="shared" si="2"/>
        <v>28</v>
      </c>
      <c r="J51" s="223" t="s">
        <v>214</v>
      </c>
      <c r="K51" s="222">
        <v>14</v>
      </c>
      <c r="L51" s="220" t="s">
        <v>215</v>
      </c>
      <c r="M51" s="227" t="s">
        <v>216</v>
      </c>
      <c r="N51" s="227" t="s">
        <v>239</v>
      </c>
      <c r="O51" s="220" t="s">
        <v>263</v>
      </c>
      <c r="P51" s="226"/>
      <c r="Q51" s="226"/>
      <c r="R51" s="226"/>
    </row>
    <row r="52" spans="1:18" x14ac:dyDescent="0.2">
      <c r="A52" s="391"/>
      <c r="B52" s="399" t="s">
        <v>297</v>
      </c>
      <c r="C52" s="395">
        <f>SUM(F52:F58)</f>
        <v>18</v>
      </c>
      <c r="D52" s="246" t="s">
        <v>391</v>
      </c>
      <c r="E52" s="227" t="s">
        <v>392</v>
      </c>
      <c r="F52" s="220">
        <v>2</v>
      </c>
      <c r="G52" s="220">
        <v>48</v>
      </c>
      <c r="H52" s="220">
        <v>24</v>
      </c>
      <c r="I52" s="220">
        <v>24</v>
      </c>
      <c r="J52" s="220" t="s">
        <v>231</v>
      </c>
      <c r="K52" s="220">
        <v>12</v>
      </c>
      <c r="L52" s="220" t="s">
        <v>393</v>
      </c>
      <c r="M52" s="227" t="s">
        <v>262</v>
      </c>
      <c r="N52" s="227" t="s">
        <v>217</v>
      </c>
      <c r="O52" s="220" t="s">
        <v>222</v>
      </c>
      <c r="P52" s="227"/>
      <c r="Q52" s="226"/>
      <c r="R52" s="226"/>
    </row>
    <row r="53" spans="1:18" x14ac:dyDescent="0.2">
      <c r="A53" s="391"/>
      <c r="B53" s="400"/>
      <c r="C53" s="396"/>
      <c r="D53" s="246" t="s">
        <v>394</v>
      </c>
      <c r="E53" s="227" t="s">
        <v>395</v>
      </c>
      <c r="F53" s="220">
        <v>2</v>
      </c>
      <c r="G53" s="220">
        <v>48</v>
      </c>
      <c r="H53" s="220">
        <v>24</v>
      </c>
      <c r="I53" s="220">
        <v>24</v>
      </c>
      <c r="J53" s="220" t="s">
        <v>231</v>
      </c>
      <c r="K53" s="220">
        <v>12</v>
      </c>
      <c r="L53" s="220" t="s">
        <v>215</v>
      </c>
      <c r="M53" s="227" t="s">
        <v>262</v>
      </c>
      <c r="N53" s="227" t="s">
        <v>217</v>
      </c>
      <c r="O53" s="220" t="s">
        <v>222</v>
      </c>
      <c r="P53" s="227"/>
      <c r="Q53" s="226"/>
      <c r="R53" s="226"/>
    </row>
    <row r="54" spans="1:18" x14ac:dyDescent="0.2">
      <c r="A54" s="391"/>
      <c r="B54" s="400"/>
      <c r="C54" s="396"/>
      <c r="D54" s="246" t="s">
        <v>396</v>
      </c>
      <c r="E54" s="227" t="s">
        <v>397</v>
      </c>
      <c r="F54" s="220">
        <v>1</v>
      </c>
      <c r="G54" s="220">
        <v>18</v>
      </c>
      <c r="H54" s="220">
        <v>9</v>
      </c>
      <c r="I54" s="220">
        <v>9</v>
      </c>
      <c r="J54" s="220" t="s">
        <v>214</v>
      </c>
      <c r="K54" s="220">
        <v>9</v>
      </c>
      <c r="L54" s="220" t="s">
        <v>398</v>
      </c>
      <c r="M54" s="227" t="s">
        <v>262</v>
      </c>
      <c r="N54" s="227" t="s">
        <v>217</v>
      </c>
      <c r="O54" s="220" t="s">
        <v>222</v>
      </c>
      <c r="P54" s="227"/>
      <c r="Q54" s="226"/>
      <c r="R54" s="226"/>
    </row>
    <row r="55" spans="1:18" x14ac:dyDescent="0.2">
      <c r="A55" s="391"/>
      <c r="B55" s="400"/>
      <c r="C55" s="396"/>
      <c r="D55" s="246" t="s">
        <v>399</v>
      </c>
      <c r="E55" s="227" t="s">
        <v>400</v>
      </c>
      <c r="F55" s="220">
        <v>3</v>
      </c>
      <c r="G55" s="220">
        <v>56</v>
      </c>
      <c r="H55" s="220">
        <v>28</v>
      </c>
      <c r="I55" s="220">
        <v>28</v>
      </c>
      <c r="J55" s="220" t="s">
        <v>231</v>
      </c>
      <c r="K55" s="220">
        <v>14</v>
      </c>
      <c r="L55" s="220" t="s">
        <v>256</v>
      </c>
      <c r="M55" s="227" t="s">
        <v>300</v>
      </c>
      <c r="N55" s="227" t="s">
        <v>217</v>
      </c>
      <c r="O55" s="220" t="s">
        <v>222</v>
      </c>
      <c r="P55" s="227"/>
      <c r="Q55" s="226"/>
      <c r="R55" s="226"/>
    </row>
    <row r="56" spans="1:18" x14ac:dyDescent="0.2">
      <c r="A56" s="391"/>
      <c r="B56" s="400"/>
      <c r="C56" s="396"/>
      <c r="D56" s="246" t="s">
        <v>401</v>
      </c>
      <c r="E56" s="227" t="s">
        <v>402</v>
      </c>
      <c r="F56" s="220">
        <v>4</v>
      </c>
      <c r="G56" s="220">
        <v>72</v>
      </c>
      <c r="H56" s="220">
        <v>36</v>
      </c>
      <c r="I56" s="220">
        <v>36</v>
      </c>
      <c r="J56" s="220" t="s">
        <v>231</v>
      </c>
      <c r="K56" s="220">
        <v>18</v>
      </c>
      <c r="L56" s="220" t="s">
        <v>215</v>
      </c>
      <c r="M56" s="227" t="s">
        <v>300</v>
      </c>
      <c r="N56" s="227" t="s">
        <v>217</v>
      </c>
      <c r="O56" s="220" t="s">
        <v>222</v>
      </c>
      <c r="P56" s="227" t="s">
        <v>292</v>
      </c>
      <c r="Q56" s="226"/>
      <c r="R56" s="226"/>
    </row>
    <row r="57" spans="1:18" x14ac:dyDescent="0.2">
      <c r="A57" s="391"/>
      <c r="B57" s="400"/>
      <c r="C57" s="396"/>
      <c r="D57" s="246" t="s">
        <v>403</v>
      </c>
      <c r="E57" s="227" t="s">
        <v>404</v>
      </c>
      <c r="F57" s="220">
        <v>4</v>
      </c>
      <c r="G57" s="220">
        <v>72</v>
      </c>
      <c r="H57" s="220">
        <v>36</v>
      </c>
      <c r="I57" s="220">
        <v>36</v>
      </c>
      <c r="J57" s="220" t="s">
        <v>231</v>
      </c>
      <c r="K57" s="220">
        <v>18</v>
      </c>
      <c r="L57" s="220" t="s">
        <v>215</v>
      </c>
      <c r="M57" s="227" t="s">
        <v>300</v>
      </c>
      <c r="N57" s="227" t="s">
        <v>217</v>
      </c>
      <c r="O57" s="220" t="s">
        <v>222</v>
      </c>
      <c r="P57" s="227" t="s">
        <v>292</v>
      </c>
      <c r="Q57" s="226"/>
      <c r="R57" s="226"/>
    </row>
    <row r="58" spans="1:18" x14ac:dyDescent="0.2">
      <c r="A58" s="391"/>
      <c r="B58" s="400"/>
      <c r="C58" s="396"/>
      <c r="D58" s="270" t="s">
        <v>405</v>
      </c>
      <c r="E58" s="227" t="s">
        <v>406</v>
      </c>
      <c r="F58" s="220">
        <v>2</v>
      </c>
      <c r="G58" s="220">
        <v>56</v>
      </c>
      <c r="H58" s="220">
        <v>0</v>
      </c>
      <c r="I58" s="220">
        <v>56</v>
      </c>
      <c r="J58" s="220" t="s">
        <v>288</v>
      </c>
      <c r="K58" s="220">
        <v>14</v>
      </c>
      <c r="L58" s="220" t="s">
        <v>398</v>
      </c>
      <c r="M58" s="227" t="s">
        <v>329</v>
      </c>
      <c r="N58" s="227" t="s">
        <v>217</v>
      </c>
      <c r="O58" s="220" t="s">
        <v>222</v>
      </c>
      <c r="P58" s="227"/>
      <c r="Q58" s="226"/>
      <c r="R58" s="226"/>
    </row>
    <row r="59" spans="1:18" x14ac:dyDescent="0.2">
      <c r="A59" s="220"/>
      <c r="B59" s="220"/>
      <c r="C59" s="220">
        <f>SUM(C43:C58)</f>
        <v>19.5</v>
      </c>
      <c r="D59" s="236" t="s">
        <v>41</v>
      </c>
      <c r="E59" s="237">
        <f>COUNTA(E43:E58)</f>
        <v>16</v>
      </c>
      <c r="F59" s="236">
        <f>SUM(F43:F58)</f>
        <v>25.5</v>
      </c>
      <c r="G59" s="236">
        <f>SUM(G43:G58)</f>
        <v>580</v>
      </c>
      <c r="H59" s="236">
        <f>SUM(H43:H58)</f>
        <v>161</v>
      </c>
      <c r="I59" s="236">
        <f>SUM(I43:I58)</f>
        <v>419</v>
      </c>
      <c r="J59" s="217"/>
      <c r="K59" s="236">
        <f>MAX(K43:K58)</f>
        <v>18</v>
      </c>
      <c r="L59" s="238">
        <f>COUNTIF(L43:L58,"=■")</f>
        <v>2</v>
      </c>
      <c r="M59" s="238">
        <f>COUNTIF(M43:M58,"=专业核心课")</f>
        <v>3</v>
      </c>
      <c r="N59" s="238">
        <f>COUNTIF(N43:N58,"=必修")</f>
        <v>9</v>
      </c>
      <c r="O59" s="236"/>
      <c r="P59" s="241">
        <f>COUNTA(P43:P58)</f>
        <v>2</v>
      </c>
      <c r="Q59" s="241">
        <f>COUNTA(Q43:Q58)</f>
        <v>0</v>
      </c>
      <c r="R59" s="241">
        <f>COUNTA(R43:R58)</f>
        <v>0</v>
      </c>
    </row>
    <row r="60" spans="1:18" x14ac:dyDescent="0.2">
      <c r="A60" s="403" t="s">
        <v>318</v>
      </c>
      <c r="B60" s="220" t="s">
        <v>211</v>
      </c>
      <c r="C60" s="220" t="s">
        <v>230</v>
      </c>
      <c r="D60" s="220" t="s">
        <v>319</v>
      </c>
      <c r="E60" s="227" t="s">
        <v>320</v>
      </c>
      <c r="F60" s="220" t="s">
        <v>230</v>
      </c>
      <c r="G60" s="222">
        <v>8</v>
      </c>
      <c r="H60" s="222">
        <v>4</v>
      </c>
      <c r="I60" s="222">
        <f>G60-H60</f>
        <v>4</v>
      </c>
      <c r="J60" s="223" t="s">
        <v>231</v>
      </c>
      <c r="K60" s="222">
        <v>2</v>
      </c>
      <c r="L60" s="220" t="s">
        <v>215</v>
      </c>
      <c r="M60" s="227" t="s">
        <v>216</v>
      </c>
      <c r="N60" s="227" t="s">
        <v>217</v>
      </c>
      <c r="O60" s="220" t="s">
        <v>222</v>
      </c>
      <c r="P60" s="226"/>
      <c r="Q60" s="226"/>
      <c r="R60" s="226"/>
    </row>
    <row r="61" spans="1:18" x14ac:dyDescent="0.2">
      <c r="A61" s="403"/>
      <c r="B61" s="398" t="s">
        <v>236</v>
      </c>
      <c r="C61" s="395">
        <v>1</v>
      </c>
      <c r="D61" s="220" t="s">
        <v>237</v>
      </c>
      <c r="E61" s="227" t="s">
        <v>238</v>
      </c>
      <c r="F61" s="220">
        <v>1</v>
      </c>
      <c r="G61" s="222">
        <v>28</v>
      </c>
      <c r="H61" s="222">
        <v>0</v>
      </c>
      <c r="I61" s="222">
        <f t="shared" ref="I61:I68" si="3">G61-H61</f>
        <v>28</v>
      </c>
      <c r="J61" s="223" t="s">
        <v>214</v>
      </c>
      <c r="K61" s="222">
        <v>14</v>
      </c>
      <c r="L61" s="220" t="s">
        <v>215</v>
      </c>
      <c r="M61" s="227" t="s">
        <v>216</v>
      </c>
      <c r="N61" s="227" t="s">
        <v>239</v>
      </c>
      <c r="O61" s="220" t="s">
        <v>263</v>
      </c>
      <c r="P61" s="226"/>
      <c r="Q61" s="226"/>
      <c r="R61" s="226"/>
    </row>
    <row r="62" spans="1:18" x14ac:dyDescent="0.2">
      <c r="A62" s="403"/>
      <c r="B62" s="398"/>
      <c r="C62" s="396"/>
      <c r="D62" s="220" t="s">
        <v>241</v>
      </c>
      <c r="E62" s="227" t="s">
        <v>242</v>
      </c>
      <c r="F62" s="220">
        <v>1</v>
      </c>
      <c r="G62" s="222">
        <v>28</v>
      </c>
      <c r="H62" s="222">
        <v>0</v>
      </c>
      <c r="I62" s="222">
        <f t="shared" si="3"/>
        <v>28</v>
      </c>
      <c r="J62" s="223" t="s">
        <v>214</v>
      </c>
      <c r="K62" s="222">
        <v>14</v>
      </c>
      <c r="L62" s="220" t="s">
        <v>215</v>
      </c>
      <c r="M62" s="227" t="s">
        <v>216</v>
      </c>
      <c r="N62" s="227" t="s">
        <v>239</v>
      </c>
      <c r="O62" s="220" t="s">
        <v>222</v>
      </c>
      <c r="P62" s="226"/>
      <c r="Q62" s="226"/>
      <c r="R62" s="226"/>
    </row>
    <row r="63" spans="1:18" x14ac:dyDescent="0.2">
      <c r="A63" s="403"/>
      <c r="B63" s="398"/>
      <c r="C63" s="396"/>
      <c r="D63" s="220" t="s">
        <v>243</v>
      </c>
      <c r="E63" s="227" t="s">
        <v>244</v>
      </c>
      <c r="F63" s="220">
        <v>1</v>
      </c>
      <c r="G63" s="222">
        <v>28</v>
      </c>
      <c r="H63" s="222">
        <v>0</v>
      </c>
      <c r="I63" s="222">
        <f t="shared" si="3"/>
        <v>28</v>
      </c>
      <c r="J63" s="223" t="s">
        <v>214</v>
      </c>
      <c r="K63" s="222">
        <v>14</v>
      </c>
      <c r="L63" s="220" t="s">
        <v>215</v>
      </c>
      <c r="M63" s="227" t="s">
        <v>216</v>
      </c>
      <c r="N63" s="227" t="s">
        <v>239</v>
      </c>
      <c r="O63" s="220" t="s">
        <v>222</v>
      </c>
      <c r="P63" s="226"/>
      <c r="Q63" s="226"/>
      <c r="R63" s="226"/>
    </row>
    <row r="64" spans="1:18" x14ac:dyDescent="0.2">
      <c r="A64" s="403"/>
      <c r="B64" s="398"/>
      <c r="C64" s="396"/>
      <c r="D64" s="220" t="s">
        <v>245</v>
      </c>
      <c r="E64" s="227" t="s">
        <v>246</v>
      </c>
      <c r="F64" s="220">
        <v>1</v>
      </c>
      <c r="G64" s="222">
        <v>28</v>
      </c>
      <c r="H64" s="222">
        <v>0</v>
      </c>
      <c r="I64" s="222">
        <f t="shared" si="3"/>
        <v>28</v>
      </c>
      <c r="J64" s="223" t="s">
        <v>214</v>
      </c>
      <c r="K64" s="222">
        <v>14</v>
      </c>
      <c r="L64" s="220" t="s">
        <v>215</v>
      </c>
      <c r="M64" s="227" t="s">
        <v>216</v>
      </c>
      <c r="N64" s="227" t="s">
        <v>239</v>
      </c>
      <c r="O64" s="220" t="s">
        <v>222</v>
      </c>
      <c r="P64" s="226"/>
      <c r="Q64" s="226"/>
      <c r="R64" s="226"/>
    </row>
    <row r="65" spans="1:18" x14ac:dyDescent="0.2">
      <c r="A65" s="403"/>
      <c r="B65" s="398"/>
      <c r="C65" s="396"/>
      <c r="D65" s="220" t="s">
        <v>247</v>
      </c>
      <c r="E65" s="227" t="s">
        <v>248</v>
      </c>
      <c r="F65" s="220">
        <v>1</v>
      </c>
      <c r="G65" s="222">
        <v>28</v>
      </c>
      <c r="H65" s="222">
        <v>0</v>
      </c>
      <c r="I65" s="222">
        <f t="shared" si="3"/>
        <v>28</v>
      </c>
      <c r="J65" s="223" t="s">
        <v>214</v>
      </c>
      <c r="K65" s="222">
        <v>14</v>
      </c>
      <c r="L65" s="220" t="s">
        <v>215</v>
      </c>
      <c r="M65" s="227" t="s">
        <v>216</v>
      </c>
      <c r="N65" s="227" t="s">
        <v>239</v>
      </c>
      <c r="O65" s="220" t="s">
        <v>263</v>
      </c>
      <c r="P65" s="226"/>
      <c r="Q65" s="226"/>
      <c r="R65" s="226"/>
    </row>
    <row r="66" spans="1:18" x14ac:dyDescent="0.2">
      <c r="A66" s="403"/>
      <c r="B66" s="398"/>
      <c r="C66" s="396"/>
      <c r="D66" s="220" t="s">
        <v>249</v>
      </c>
      <c r="E66" s="227" t="s">
        <v>250</v>
      </c>
      <c r="F66" s="220">
        <v>1</v>
      </c>
      <c r="G66" s="222">
        <v>28</v>
      </c>
      <c r="H66" s="222">
        <v>0</v>
      </c>
      <c r="I66" s="222">
        <f t="shared" si="3"/>
        <v>28</v>
      </c>
      <c r="J66" s="223" t="s">
        <v>214</v>
      </c>
      <c r="K66" s="222">
        <v>14</v>
      </c>
      <c r="L66" s="220" t="s">
        <v>215</v>
      </c>
      <c r="M66" s="227" t="s">
        <v>216</v>
      </c>
      <c r="N66" s="227" t="s">
        <v>239</v>
      </c>
      <c r="O66" s="220" t="s">
        <v>263</v>
      </c>
      <c r="P66" s="226"/>
      <c r="Q66" s="226"/>
      <c r="R66" s="226"/>
    </row>
    <row r="67" spans="1:18" x14ac:dyDescent="0.2">
      <c r="A67" s="403"/>
      <c r="B67" s="398"/>
      <c r="C67" s="397"/>
      <c r="D67" s="220" t="s">
        <v>251</v>
      </c>
      <c r="E67" s="227" t="s">
        <v>252</v>
      </c>
      <c r="F67" s="220">
        <v>1</v>
      </c>
      <c r="G67" s="222">
        <v>28</v>
      </c>
      <c r="H67" s="222">
        <v>0</v>
      </c>
      <c r="I67" s="222">
        <f t="shared" si="3"/>
        <v>28</v>
      </c>
      <c r="J67" s="223" t="s">
        <v>214</v>
      </c>
      <c r="K67" s="222">
        <v>14</v>
      </c>
      <c r="L67" s="220" t="s">
        <v>215</v>
      </c>
      <c r="M67" s="227" t="s">
        <v>216</v>
      </c>
      <c r="N67" s="227" t="s">
        <v>239</v>
      </c>
      <c r="O67" s="220" t="s">
        <v>263</v>
      </c>
      <c r="P67" s="226"/>
      <c r="Q67" s="226"/>
      <c r="R67" s="226"/>
    </row>
    <row r="68" spans="1:18" x14ac:dyDescent="0.2">
      <c r="A68" s="403"/>
      <c r="B68" s="240" t="s">
        <v>253</v>
      </c>
      <c r="C68" s="244"/>
      <c r="D68" s="228" t="s">
        <v>321</v>
      </c>
      <c r="E68" s="227" t="s">
        <v>322</v>
      </c>
      <c r="F68" s="220" t="s">
        <v>230</v>
      </c>
      <c r="G68" s="222">
        <v>2</v>
      </c>
      <c r="H68" s="222">
        <v>0</v>
      </c>
      <c r="I68" s="222">
        <f t="shared" si="3"/>
        <v>2</v>
      </c>
      <c r="J68" s="223" t="s">
        <v>281</v>
      </c>
      <c r="K68" s="222">
        <v>2</v>
      </c>
      <c r="L68" s="220" t="s">
        <v>215</v>
      </c>
      <c r="M68" s="227" t="s">
        <v>216</v>
      </c>
      <c r="N68" s="227" t="s">
        <v>217</v>
      </c>
      <c r="O68" s="220" t="s">
        <v>222</v>
      </c>
      <c r="P68" s="226"/>
      <c r="Q68" s="226"/>
      <c r="R68" s="226"/>
    </row>
    <row r="69" spans="1:18" x14ac:dyDescent="0.2">
      <c r="A69" s="403"/>
      <c r="B69" s="399" t="s">
        <v>297</v>
      </c>
      <c r="C69" s="395">
        <f>SUM(F69:F79)</f>
        <v>28</v>
      </c>
      <c r="D69" s="246" t="s">
        <v>407</v>
      </c>
      <c r="E69" s="227" t="s">
        <v>408</v>
      </c>
      <c r="F69" s="220">
        <v>1.5</v>
      </c>
      <c r="G69" s="220">
        <v>36</v>
      </c>
      <c r="H69" s="220">
        <v>18</v>
      </c>
      <c r="I69" s="220">
        <v>18</v>
      </c>
      <c r="J69" s="220" t="s">
        <v>231</v>
      </c>
      <c r="K69" s="220">
        <v>9</v>
      </c>
      <c r="L69" s="220" t="s">
        <v>393</v>
      </c>
      <c r="M69" s="227" t="s">
        <v>262</v>
      </c>
      <c r="N69" s="227" t="s">
        <v>217</v>
      </c>
      <c r="O69" s="220" t="s">
        <v>222</v>
      </c>
      <c r="P69" s="227"/>
      <c r="Q69" s="226"/>
      <c r="R69" s="226"/>
    </row>
    <row r="70" spans="1:18" x14ac:dyDescent="0.2">
      <c r="A70" s="403"/>
      <c r="B70" s="400"/>
      <c r="C70" s="396"/>
      <c r="D70" s="246" t="s">
        <v>409</v>
      </c>
      <c r="E70" s="227" t="s">
        <v>410</v>
      </c>
      <c r="F70" s="220">
        <v>1</v>
      </c>
      <c r="G70" s="220">
        <v>28</v>
      </c>
      <c r="H70" s="220">
        <v>14</v>
      </c>
      <c r="I70" s="220">
        <v>14</v>
      </c>
      <c r="J70" s="220" t="s">
        <v>231</v>
      </c>
      <c r="K70" s="220">
        <v>7</v>
      </c>
      <c r="L70" s="220" t="s">
        <v>256</v>
      </c>
      <c r="M70" s="227" t="s">
        <v>262</v>
      </c>
      <c r="N70" s="227" t="s">
        <v>217</v>
      </c>
      <c r="O70" s="220" t="s">
        <v>222</v>
      </c>
      <c r="P70" s="227"/>
      <c r="Q70" s="226"/>
      <c r="R70" s="226"/>
    </row>
    <row r="71" spans="1:18" x14ac:dyDescent="0.2">
      <c r="A71" s="403"/>
      <c r="B71" s="400"/>
      <c r="C71" s="396"/>
      <c r="D71" s="246" t="s">
        <v>411</v>
      </c>
      <c r="E71" s="227" t="s">
        <v>412</v>
      </c>
      <c r="F71" s="220">
        <v>4</v>
      </c>
      <c r="G71" s="220">
        <v>72</v>
      </c>
      <c r="H71" s="220">
        <v>36</v>
      </c>
      <c r="I71" s="220">
        <v>36</v>
      </c>
      <c r="J71" s="220" t="s">
        <v>231</v>
      </c>
      <c r="K71" s="220">
        <v>18</v>
      </c>
      <c r="L71" s="220" t="s">
        <v>215</v>
      </c>
      <c r="M71" s="227" t="s">
        <v>300</v>
      </c>
      <c r="N71" s="227" t="s">
        <v>217</v>
      </c>
      <c r="O71" s="220" t="s">
        <v>222</v>
      </c>
      <c r="P71" s="227" t="s">
        <v>292</v>
      </c>
      <c r="Q71" s="226"/>
      <c r="R71" s="226"/>
    </row>
    <row r="72" spans="1:18" x14ac:dyDescent="0.2">
      <c r="A72" s="403"/>
      <c r="B72" s="400"/>
      <c r="C72" s="396"/>
      <c r="D72" s="246" t="s">
        <v>413</v>
      </c>
      <c r="E72" s="227" t="s">
        <v>414</v>
      </c>
      <c r="F72" s="220">
        <v>3.5</v>
      </c>
      <c r="G72" s="220">
        <v>64</v>
      </c>
      <c r="H72" s="220">
        <v>32</v>
      </c>
      <c r="I72" s="220">
        <v>32</v>
      </c>
      <c r="J72" s="220" t="s">
        <v>231</v>
      </c>
      <c r="K72" s="220">
        <v>16</v>
      </c>
      <c r="L72" s="220" t="s">
        <v>215</v>
      </c>
      <c r="M72" s="227" t="s">
        <v>300</v>
      </c>
      <c r="N72" s="227" t="s">
        <v>217</v>
      </c>
      <c r="O72" s="220" t="s">
        <v>222</v>
      </c>
      <c r="P72" s="227" t="s">
        <v>292</v>
      </c>
      <c r="Q72" s="226"/>
      <c r="R72" s="226"/>
    </row>
    <row r="73" spans="1:18" x14ac:dyDescent="0.2">
      <c r="A73" s="403"/>
      <c r="B73" s="400"/>
      <c r="C73" s="396"/>
      <c r="D73" s="246" t="s">
        <v>415</v>
      </c>
      <c r="E73" s="227" t="s">
        <v>416</v>
      </c>
      <c r="F73" s="220">
        <v>4</v>
      </c>
      <c r="G73" s="220">
        <v>72</v>
      </c>
      <c r="H73" s="220">
        <v>36</v>
      </c>
      <c r="I73" s="220">
        <v>36</v>
      </c>
      <c r="J73" s="220" t="s">
        <v>231</v>
      </c>
      <c r="K73" s="220">
        <v>18</v>
      </c>
      <c r="L73" s="220" t="s">
        <v>215</v>
      </c>
      <c r="M73" s="227" t="s">
        <v>300</v>
      </c>
      <c r="N73" s="227" t="s">
        <v>217</v>
      </c>
      <c r="O73" s="220" t="s">
        <v>222</v>
      </c>
      <c r="P73" s="227" t="s">
        <v>417</v>
      </c>
      <c r="Q73" s="226"/>
      <c r="R73" s="226"/>
    </row>
    <row r="74" spans="1:18" x14ac:dyDescent="0.2">
      <c r="A74" s="403"/>
      <c r="B74" s="400"/>
      <c r="C74" s="396"/>
      <c r="D74" s="246" t="s">
        <v>418</v>
      </c>
      <c r="E74" s="227" t="s">
        <v>419</v>
      </c>
      <c r="F74" s="220">
        <v>1</v>
      </c>
      <c r="G74" s="220">
        <v>28</v>
      </c>
      <c r="H74" s="220">
        <v>14</v>
      </c>
      <c r="I74" s="220">
        <v>14</v>
      </c>
      <c r="J74" s="220" t="s">
        <v>361</v>
      </c>
      <c r="K74" s="220">
        <v>1</v>
      </c>
      <c r="L74" s="220" t="s">
        <v>398</v>
      </c>
      <c r="M74" s="227" t="s">
        <v>329</v>
      </c>
      <c r="N74" s="227" t="s">
        <v>217</v>
      </c>
      <c r="O74" s="220" t="s">
        <v>222</v>
      </c>
      <c r="P74" s="227"/>
      <c r="Q74" s="226"/>
      <c r="R74" s="226"/>
    </row>
    <row r="75" spans="1:18" x14ac:dyDescent="0.2">
      <c r="A75" s="403"/>
      <c r="B75" s="400"/>
      <c r="C75" s="396"/>
      <c r="D75" s="246" t="s">
        <v>420</v>
      </c>
      <c r="E75" s="227" t="s">
        <v>421</v>
      </c>
      <c r="F75" s="220">
        <v>1</v>
      </c>
      <c r="G75" s="220">
        <v>28</v>
      </c>
      <c r="H75" s="220">
        <v>14</v>
      </c>
      <c r="I75" s="220">
        <v>14</v>
      </c>
      <c r="J75" s="220" t="s">
        <v>361</v>
      </c>
      <c r="K75" s="220">
        <v>1</v>
      </c>
      <c r="L75" s="220" t="s">
        <v>215</v>
      </c>
      <c r="M75" s="227" t="s">
        <v>329</v>
      </c>
      <c r="N75" s="227" t="s">
        <v>217</v>
      </c>
      <c r="O75" s="220" t="s">
        <v>222</v>
      </c>
      <c r="P75" s="227"/>
      <c r="Q75" s="226"/>
      <c r="R75" s="226"/>
    </row>
    <row r="76" spans="1:18" x14ac:dyDescent="0.2">
      <c r="A76" s="403"/>
      <c r="B76" s="400"/>
      <c r="C76" s="396"/>
      <c r="D76" s="246" t="s">
        <v>422</v>
      </c>
      <c r="E76" s="227" t="s">
        <v>423</v>
      </c>
      <c r="F76" s="220">
        <v>3</v>
      </c>
      <c r="G76" s="220">
        <v>54</v>
      </c>
      <c r="H76" s="220">
        <v>27</v>
      </c>
      <c r="I76" s="220">
        <v>27</v>
      </c>
      <c r="J76" s="220" t="s">
        <v>424</v>
      </c>
      <c r="K76" s="220">
        <v>18</v>
      </c>
      <c r="L76" s="220" t="s">
        <v>393</v>
      </c>
      <c r="M76" s="227" t="s">
        <v>329</v>
      </c>
      <c r="N76" s="227" t="s">
        <v>239</v>
      </c>
      <c r="O76" s="220" t="s">
        <v>222</v>
      </c>
      <c r="P76" s="227"/>
      <c r="Q76" s="226"/>
      <c r="R76" s="226"/>
    </row>
    <row r="77" spans="1:18" x14ac:dyDescent="0.2">
      <c r="A77" s="403"/>
      <c r="B77" s="400"/>
      <c r="C77" s="396"/>
      <c r="D77" s="246" t="s">
        <v>425</v>
      </c>
      <c r="E77" s="227" t="s">
        <v>426</v>
      </c>
      <c r="F77" s="220">
        <v>3</v>
      </c>
      <c r="G77" s="220">
        <v>54</v>
      </c>
      <c r="H77" s="220">
        <v>27</v>
      </c>
      <c r="I77" s="220">
        <v>27</v>
      </c>
      <c r="J77" s="220" t="s">
        <v>424</v>
      </c>
      <c r="K77" s="220">
        <v>18</v>
      </c>
      <c r="L77" s="220" t="s">
        <v>393</v>
      </c>
      <c r="M77" s="227" t="s">
        <v>329</v>
      </c>
      <c r="N77" s="227" t="s">
        <v>239</v>
      </c>
      <c r="O77" s="227" t="s">
        <v>278</v>
      </c>
      <c r="P77" s="227"/>
      <c r="Q77" s="226"/>
      <c r="R77" s="226"/>
    </row>
    <row r="78" spans="1:18" x14ac:dyDescent="0.2">
      <c r="A78" s="403"/>
      <c r="B78" s="400"/>
      <c r="C78" s="396"/>
      <c r="D78" s="246" t="s">
        <v>427</v>
      </c>
      <c r="E78" s="227" t="s">
        <v>428</v>
      </c>
      <c r="F78" s="220">
        <v>3</v>
      </c>
      <c r="G78" s="220">
        <v>54</v>
      </c>
      <c r="H78" s="220">
        <v>27</v>
      </c>
      <c r="I78" s="220">
        <v>27</v>
      </c>
      <c r="J78" s="220" t="s">
        <v>231</v>
      </c>
      <c r="K78" s="220">
        <v>14</v>
      </c>
      <c r="L78" s="220" t="s">
        <v>215</v>
      </c>
      <c r="M78" s="227" t="s">
        <v>329</v>
      </c>
      <c r="N78" s="227" t="s">
        <v>217</v>
      </c>
      <c r="O78" s="227" t="s">
        <v>222</v>
      </c>
      <c r="P78" s="227"/>
      <c r="Q78" s="226"/>
      <c r="R78" s="226"/>
    </row>
    <row r="79" spans="1:18" x14ac:dyDescent="0.2">
      <c r="A79" s="403"/>
      <c r="B79" s="400"/>
      <c r="C79" s="397"/>
      <c r="D79" s="269" t="s">
        <v>429</v>
      </c>
      <c r="E79" s="227" t="s">
        <v>430</v>
      </c>
      <c r="F79" s="220">
        <v>3</v>
      </c>
      <c r="G79" s="220">
        <v>54</v>
      </c>
      <c r="H79" s="220">
        <v>27</v>
      </c>
      <c r="I79" s="220">
        <v>27</v>
      </c>
      <c r="J79" s="220" t="s">
        <v>424</v>
      </c>
      <c r="K79" s="220">
        <v>18</v>
      </c>
      <c r="L79" s="220" t="s">
        <v>215</v>
      </c>
      <c r="M79" s="227" t="s">
        <v>329</v>
      </c>
      <c r="N79" s="227" t="s">
        <v>239</v>
      </c>
      <c r="O79" s="227" t="s">
        <v>278</v>
      </c>
      <c r="P79" s="226"/>
      <c r="Q79" s="226"/>
      <c r="R79" s="226"/>
    </row>
    <row r="80" spans="1:18" x14ac:dyDescent="0.2">
      <c r="A80" s="227"/>
      <c r="B80" s="227"/>
      <c r="C80" s="227">
        <f>SUM(C60:C79)</f>
        <v>29</v>
      </c>
      <c r="D80" s="236" t="s">
        <v>41</v>
      </c>
      <c r="E80" s="237">
        <f>COUNTA(E60:E79)</f>
        <v>20</v>
      </c>
      <c r="F80" s="236">
        <f>SUM(F60:F79)</f>
        <v>35</v>
      </c>
      <c r="G80" s="236">
        <f>SUM(G60:G79)</f>
        <v>750</v>
      </c>
      <c r="H80" s="236">
        <f>SUM(H60:H79)</f>
        <v>276</v>
      </c>
      <c r="I80" s="236">
        <f>SUM(I60:I79)</f>
        <v>474</v>
      </c>
      <c r="J80" s="217"/>
      <c r="K80" s="236">
        <f>MAX(K60:K79)</f>
        <v>18</v>
      </c>
      <c r="L80" s="238">
        <f>COUNTIF(L60:L79,"=■")</f>
        <v>4</v>
      </c>
      <c r="M80" s="238">
        <f>COUNTIF(M60:M79,"=专业核心课")</f>
        <v>3</v>
      </c>
      <c r="N80" s="238">
        <f>COUNTIF(N60:N79,"=必修")</f>
        <v>10</v>
      </c>
      <c r="O80" s="241"/>
      <c r="P80" s="241">
        <f>COUNTA(P60:P79)</f>
        <v>3</v>
      </c>
      <c r="Q80" s="241">
        <f>COUNTA(Q60:Q79)</f>
        <v>0</v>
      </c>
      <c r="R80" s="241">
        <f>COUNTA(R60:R79)</f>
        <v>0</v>
      </c>
    </row>
    <row r="81" spans="1:18" x14ac:dyDescent="0.2">
      <c r="A81" s="403" t="s">
        <v>340</v>
      </c>
      <c r="B81" s="400" t="s">
        <v>211</v>
      </c>
      <c r="C81" s="396">
        <v>0.5</v>
      </c>
      <c r="D81" s="220" t="s">
        <v>341</v>
      </c>
      <c r="E81" s="227" t="s">
        <v>342</v>
      </c>
      <c r="F81" s="220">
        <v>0.5</v>
      </c>
      <c r="G81" s="222">
        <v>6</v>
      </c>
      <c r="H81" s="222">
        <v>0</v>
      </c>
      <c r="I81" s="222">
        <f>G81-H81</f>
        <v>6</v>
      </c>
      <c r="J81" s="223" t="s">
        <v>214</v>
      </c>
      <c r="K81" s="222">
        <v>3</v>
      </c>
      <c r="L81" s="224" t="s">
        <v>215</v>
      </c>
      <c r="M81" s="225" t="s">
        <v>216</v>
      </c>
      <c r="N81" s="242" t="s">
        <v>217</v>
      </c>
      <c r="O81" s="224" t="s">
        <v>263</v>
      </c>
      <c r="P81" s="226"/>
      <c r="Q81" s="226"/>
      <c r="R81" s="226"/>
    </row>
    <row r="82" spans="1:18" x14ac:dyDescent="0.2">
      <c r="A82" s="403"/>
      <c r="B82" s="402"/>
      <c r="C82" s="396"/>
      <c r="D82" s="220" t="s">
        <v>343</v>
      </c>
      <c r="E82" s="227" t="s">
        <v>344</v>
      </c>
      <c r="F82" s="220" t="s">
        <v>230</v>
      </c>
      <c r="G82" s="222">
        <v>8</v>
      </c>
      <c r="H82" s="222">
        <v>4</v>
      </c>
      <c r="I82" s="222">
        <f>G82-H82</f>
        <v>4</v>
      </c>
      <c r="J82" s="223" t="s">
        <v>231</v>
      </c>
      <c r="K82" s="222">
        <v>2</v>
      </c>
      <c r="L82" s="220" t="s">
        <v>215</v>
      </c>
      <c r="M82" s="227" t="s">
        <v>216</v>
      </c>
      <c r="N82" s="227" t="s">
        <v>217</v>
      </c>
      <c r="O82" s="220" t="s">
        <v>222</v>
      </c>
      <c r="P82" s="226"/>
      <c r="Q82" s="226"/>
      <c r="R82" s="226"/>
    </row>
    <row r="83" spans="1:18" x14ac:dyDescent="0.2">
      <c r="A83" s="403"/>
      <c r="B83" s="398" t="s">
        <v>236</v>
      </c>
      <c r="C83" s="395">
        <v>1</v>
      </c>
      <c r="D83" s="220" t="s">
        <v>237</v>
      </c>
      <c r="E83" s="227" t="s">
        <v>238</v>
      </c>
      <c r="F83" s="220">
        <v>1</v>
      </c>
      <c r="G83" s="222">
        <v>28</v>
      </c>
      <c r="H83" s="222">
        <v>0</v>
      </c>
      <c r="I83" s="222">
        <f t="shared" ref="I83:I90" si="4">G83-H83</f>
        <v>28</v>
      </c>
      <c r="J83" s="223" t="s">
        <v>214</v>
      </c>
      <c r="K83" s="222">
        <v>14</v>
      </c>
      <c r="L83" s="220" t="s">
        <v>215</v>
      </c>
      <c r="M83" s="227" t="s">
        <v>216</v>
      </c>
      <c r="N83" s="227" t="s">
        <v>239</v>
      </c>
      <c r="O83" s="220" t="s">
        <v>263</v>
      </c>
      <c r="P83" s="226"/>
      <c r="Q83" s="226"/>
      <c r="R83" s="226"/>
    </row>
    <row r="84" spans="1:18" x14ac:dyDescent="0.2">
      <c r="A84" s="403"/>
      <c r="B84" s="398"/>
      <c r="C84" s="396"/>
      <c r="D84" s="220" t="s">
        <v>241</v>
      </c>
      <c r="E84" s="227" t="s">
        <v>242</v>
      </c>
      <c r="F84" s="220">
        <v>1</v>
      </c>
      <c r="G84" s="222">
        <v>28</v>
      </c>
      <c r="H84" s="222">
        <v>0</v>
      </c>
      <c r="I84" s="222">
        <f t="shared" si="4"/>
        <v>28</v>
      </c>
      <c r="J84" s="223" t="s">
        <v>214</v>
      </c>
      <c r="K84" s="222">
        <v>14</v>
      </c>
      <c r="L84" s="220" t="s">
        <v>215</v>
      </c>
      <c r="M84" s="227" t="s">
        <v>216</v>
      </c>
      <c r="N84" s="227" t="s">
        <v>239</v>
      </c>
      <c r="O84" s="220" t="s">
        <v>222</v>
      </c>
      <c r="P84" s="226"/>
      <c r="Q84" s="226"/>
      <c r="R84" s="226"/>
    </row>
    <row r="85" spans="1:18" x14ac:dyDescent="0.2">
      <c r="A85" s="403"/>
      <c r="B85" s="398"/>
      <c r="C85" s="396"/>
      <c r="D85" s="220" t="s">
        <v>243</v>
      </c>
      <c r="E85" s="227" t="s">
        <v>244</v>
      </c>
      <c r="F85" s="220">
        <v>1</v>
      </c>
      <c r="G85" s="222">
        <v>28</v>
      </c>
      <c r="H85" s="222">
        <v>0</v>
      </c>
      <c r="I85" s="222">
        <f t="shared" si="4"/>
        <v>28</v>
      </c>
      <c r="J85" s="223" t="s">
        <v>214</v>
      </c>
      <c r="K85" s="222">
        <v>14</v>
      </c>
      <c r="L85" s="220" t="s">
        <v>215</v>
      </c>
      <c r="M85" s="227" t="s">
        <v>216</v>
      </c>
      <c r="N85" s="227" t="s">
        <v>239</v>
      </c>
      <c r="O85" s="220" t="s">
        <v>222</v>
      </c>
      <c r="P85" s="226"/>
      <c r="Q85" s="226"/>
      <c r="R85" s="226"/>
    </row>
    <row r="86" spans="1:18" x14ac:dyDescent="0.2">
      <c r="A86" s="403"/>
      <c r="B86" s="398"/>
      <c r="C86" s="396"/>
      <c r="D86" s="220" t="s">
        <v>245</v>
      </c>
      <c r="E86" s="227" t="s">
        <v>246</v>
      </c>
      <c r="F86" s="220">
        <v>1</v>
      </c>
      <c r="G86" s="222">
        <v>28</v>
      </c>
      <c r="H86" s="222">
        <v>0</v>
      </c>
      <c r="I86" s="222">
        <f t="shared" si="4"/>
        <v>28</v>
      </c>
      <c r="J86" s="223" t="s">
        <v>214</v>
      </c>
      <c r="K86" s="222">
        <v>14</v>
      </c>
      <c r="L86" s="220" t="s">
        <v>215</v>
      </c>
      <c r="M86" s="227" t="s">
        <v>216</v>
      </c>
      <c r="N86" s="227" t="s">
        <v>239</v>
      </c>
      <c r="O86" s="220" t="s">
        <v>222</v>
      </c>
      <c r="P86" s="226"/>
      <c r="Q86" s="226"/>
      <c r="R86" s="226"/>
    </row>
    <row r="87" spans="1:18" x14ac:dyDescent="0.2">
      <c r="A87" s="403"/>
      <c r="B87" s="398"/>
      <c r="C87" s="396"/>
      <c r="D87" s="220" t="s">
        <v>247</v>
      </c>
      <c r="E87" s="227" t="s">
        <v>248</v>
      </c>
      <c r="F87" s="220">
        <v>1</v>
      </c>
      <c r="G87" s="222">
        <v>28</v>
      </c>
      <c r="H87" s="222">
        <v>0</v>
      </c>
      <c r="I87" s="222">
        <f t="shared" si="4"/>
        <v>28</v>
      </c>
      <c r="J87" s="223" t="s">
        <v>214</v>
      </c>
      <c r="K87" s="222">
        <v>14</v>
      </c>
      <c r="L87" s="220" t="s">
        <v>215</v>
      </c>
      <c r="M87" s="227" t="s">
        <v>216</v>
      </c>
      <c r="N87" s="227" t="s">
        <v>239</v>
      </c>
      <c r="O87" s="220" t="s">
        <v>263</v>
      </c>
      <c r="P87" s="226"/>
      <c r="Q87" s="226"/>
      <c r="R87" s="226"/>
    </row>
    <row r="88" spans="1:18" x14ac:dyDescent="0.2">
      <c r="A88" s="403"/>
      <c r="B88" s="398"/>
      <c r="C88" s="396"/>
      <c r="D88" s="220" t="s">
        <v>249</v>
      </c>
      <c r="E88" s="227" t="s">
        <v>250</v>
      </c>
      <c r="F88" s="220">
        <v>1</v>
      </c>
      <c r="G88" s="222">
        <v>28</v>
      </c>
      <c r="H88" s="222">
        <v>0</v>
      </c>
      <c r="I88" s="222">
        <f t="shared" si="4"/>
        <v>28</v>
      </c>
      <c r="J88" s="223" t="s">
        <v>214</v>
      </c>
      <c r="K88" s="222">
        <v>14</v>
      </c>
      <c r="L88" s="220" t="s">
        <v>215</v>
      </c>
      <c r="M88" s="227" t="s">
        <v>216</v>
      </c>
      <c r="N88" s="227" t="s">
        <v>239</v>
      </c>
      <c r="O88" s="220" t="s">
        <v>263</v>
      </c>
      <c r="P88" s="226"/>
      <c r="Q88" s="226"/>
      <c r="R88" s="226"/>
    </row>
    <row r="89" spans="1:18" x14ac:dyDescent="0.2">
      <c r="A89" s="403"/>
      <c r="B89" s="398"/>
      <c r="C89" s="397"/>
      <c r="D89" s="220" t="s">
        <v>251</v>
      </c>
      <c r="E89" s="227" t="s">
        <v>252</v>
      </c>
      <c r="F89" s="220">
        <v>1</v>
      </c>
      <c r="G89" s="222">
        <v>28</v>
      </c>
      <c r="H89" s="222">
        <v>0</v>
      </c>
      <c r="I89" s="222">
        <f t="shared" si="4"/>
        <v>28</v>
      </c>
      <c r="J89" s="223" t="s">
        <v>214</v>
      </c>
      <c r="K89" s="222">
        <v>14</v>
      </c>
      <c r="L89" s="220" t="s">
        <v>215</v>
      </c>
      <c r="M89" s="227" t="s">
        <v>216</v>
      </c>
      <c r="N89" s="227" t="s">
        <v>239</v>
      </c>
      <c r="O89" s="220" t="s">
        <v>263</v>
      </c>
      <c r="P89" s="226"/>
      <c r="Q89" s="226"/>
      <c r="R89" s="226"/>
    </row>
    <row r="90" spans="1:18" x14ac:dyDescent="0.2">
      <c r="A90" s="403"/>
      <c r="B90" s="240" t="s">
        <v>253</v>
      </c>
      <c r="C90" s="244">
        <v>0.5</v>
      </c>
      <c r="D90" s="228" t="s">
        <v>345</v>
      </c>
      <c r="E90" s="227" t="s">
        <v>346</v>
      </c>
      <c r="F90" s="220">
        <v>0.5</v>
      </c>
      <c r="G90" s="222">
        <v>12</v>
      </c>
      <c r="H90" s="222">
        <v>12</v>
      </c>
      <c r="I90" s="222">
        <f t="shared" si="4"/>
        <v>0</v>
      </c>
      <c r="J90" s="223" t="s">
        <v>281</v>
      </c>
      <c r="K90" s="222">
        <v>2</v>
      </c>
      <c r="L90" s="220" t="s">
        <v>215</v>
      </c>
      <c r="M90" s="227" t="s">
        <v>216</v>
      </c>
      <c r="N90" s="227" t="s">
        <v>217</v>
      </c>
      <c r="O90" s="220" t="s">
        <v>222</v>
      </c>
      <c r="P90" s="226"/>
      <c r="Q90" s="226"/>
      <c r="R90" s="226"/>
    </row>
    <row r="91" spans="1:18" x14ac:dyDescent="0.2">
      <c r="A91" s="403"/>
      <c r="B91" s="399" t="s">
        <v>297</v>
      </c>
      <c r="C91" s="395">
        <f>SUM(F91:F98)</f>
        <v>24</v>
      </c>
      <c r="D91" s="246" t="s">
        <v>431</v>
      </c>
      <c r="E91" s="227" t="s">
        <v>432</v>
      </c>
      <c r="F91" s="220">
        <v>3</v>
      </c>
      <c r="G91" s="220">
        <v>54</v>
      </c>
      <c r="H91" s="220">
        <v>18</v>
      </c>
      <c r="I91" s="220">
        <v>36</v>
      </c>
      <c r="J91" s="223" t="s">
        <v>268</v>
      </c>
      <c r="K91" s="220">
        <v>18</v>
      </c>
      <c r="L91" s="220" t="s">
        <v>215</v>
      </c>
      <c r="M91" s="227" t="s">
        <v>329</v>
      </c>
      <c r="N91" s="227" t="s">
        <v>239</v>
      </c>
      <c r="O91" s="227" t="s">
        <v>289</v>
      </c>
      <c r="P91" s="226"/>
      <c r="Q91" s="226"/>
      <c r="R91" s="226"/>
    </row>
    <row r="92" spans="1:18" x14ac:dyDescent="0.2">
      <c r="A92" s="403"/>
      <c r="B92" s="400"/>
      <c r="C92" s="396"/>
      <c r="D92" s="246" t="s">
        <v>433</v>
      </c>
      <c r="E92" s="227" t="s">
        <v>434</v>
      </c>
      <c r="F92" s="220">
        <v>3</v>
      </c>
      <c r="G92" s="220">
        <v>54</v>
      </c>
      <c r="H92" s="220">
        <v>18</v>
      </c>
      <c r="I92" s="220">
        <v>36</v>
      </c>
      <c r="J92" s="220" t="s">
        <v>268</v>
      </c>
      <c r="K92" s="220">
        <v>18</v>
      </c>
      <c r="L92" s="220" t="s">
        <v>215</v>
      </c>
      <c r="M92" s="227" t="s">
        <v>329</v>
      </c>
      <c r="N92" s="227" t="s">
        <v>239</v>
      </c>
      <c r="O92" s="227" t="s">
        <v>278</v>
      </c>
      <c r="P92" s="226"/>
      <c r="Q92" s="226"/>
      <c r="R92" s="226"/>
    </row>
    <row r="93" spans="1:18" x14ac:dyDescent="0.2">
      <c r="A93" s="403"/>
      <c r="B93" s="400"/>
      <c r="C93" s="396"/>
      <c r="D93" s="246" t="s">
        <v>435</v>
      </c>
      <c r="E93" s="227" t="s">
        <v>436</v>
      </c>
      <c r="F93" s="220">
        <v>3</v>
      </c>
      <c r="G93" s="220">
        <v>54</v>
      </c>
      <c r="H93" s="220">
        <v>18</v>
      </c>
      <c r="I93" s="220">
        <v>36</v>
      </c>
      <c r="J93" s="220" t="s">
        <v>268</v>
      </c>
      <c r="K93" s="220">
        <v>18</v>
      </c>
      <c r="L93" s="220" t="s">
        <v>256</v>
      </c>
      <c r="M93" s="227" t="s">
        <v>329</v>
      </c>
      <c r="N93" s="227" t="s">
        <v>239</v>
      </c>
      <c r="O93" s="227" t="s">
        <v>289</v>
      </c>
      <c r="P93" s="226"/>
      <c r="Q93" s="226"/>
      <c r="R93" s="226"/>
    </row>
    <row r="94" spans="1:18" x14ac:dyDescent="0.2">
      <c r="A94" s="403"/>
      <c r="B94" s="400"/>
      <c r="C94" s="396"/>
      <c r="D94" s="246" t="s">
        <v>437</v>
      </c>
      <c r="E94" s="227" t="s">
        <v>438</v>
      </c>
      <c r="F94" s="220">
        <v>3</v>
      </c>
      <c r="G94" s="220">
        <v>54</v>
      </c>
      <c r="H94" s="220">
        <v>18</v>
      </c>
      <c r="I94" s="220">
        <v>36</v>
      </c>
      <c r="J94" s="220" t="s">
        <v>268</v>
      </c>
      <c r="K94" s="220">
        <v>18</v>
      </c>
      <c r="L94" s="220" t="s">
        <v>215</v>
      </c>
      <c r="M94" s="227" t="s">
        <v>329</v>
      </c>
      <c r="N94" s="227" t="s">
        <v>239</v>
      </c>
      <c r="O94" s="227" t="s">
        <v>289</v>
      </c>
      <c r="P94" s="226"/>
      <c r="Q94" s="226"/>
      <c r="R94" s="226"/>
    </row>
    <row r="95" spans="1:18" x14ac:dyDescent="0.2">
      <c r="A95" s="403"/>
      <c r="B95" s="400"/>
      <c r="C95" s="396"/>
      <c r="D95" s="246" t="s">
        <v>439</v>
      </c>
      <c r="E95" s="227" t="s">
        <v>440</v>
      </c>
      <c r="F95" s="220">
        <v>3</v>
      </c>
      <c r="G95" s="220">
        <v>54</v>
      </c>
      <c r="H95" s="220">
        <v>18</v>
      </c>
      <c r="I95" s="220">
        <v>36</v>
      </c>
      <c r="J95" s="220" t="s">
        <v>268</v>
      </c>
      <c r="K95" s="220">
        <v>18</v>
      </c>
      <c r="L95" s="220" t="s">
        <v>398</v>
      </c>
      <c r="M95" s="227" t="s">
        <v>329</v>
      </c>
      <c r="N95" s="227" t="s">
        <v>239</v>
      </c>
      <c r="O95" s="227" t="s">
        <v>222</v>
      </c>
      <c r="P95" s="226"/>
      <c r="Q95" s="226"/>
      <c r="R95" s="226"/>
    </row>
    <row r="96" spans="1:18" x14ac:dyDescent="0.2">
      <c r="A96" s="403"/>
      <c r="B96" s="400"/>
      <c r="C96" s="396"/>
      <c r="D96" s="246" t="s">
        <v>441</v>
      </c>
      <c r="E96" s="227" t="s">
        <v>442</v>
      </c>
      <c r="F96" s="220">
        <v>3</v>
      </c>
      <c r="G96" s="220">
        <v>54</v>
      </c>
      <c r="H96" s="220">
        <v>18</v>
      </c>
      <c r="I96" s="220">
        <v>36</v>
      </c>
      <c r="J96" s="220" t="s">
        <v>268</v>
      </c>
      <c r="K96" s="220">
        <v>18</v>
      </c>
      <c r="L96" s="220" t="s">
        <v>215</v>
      </c>
      <c r="M96" s="227" t="s">
        <v>329</v>
      </c>
      <c r="N96" s="227" t="s">
        <v>239</v>
      </c>
      <c r="O96" s="227" t="s">
        <v>222</v>
      </c>
      <c r="P96" s="226"/>
      <c r="Q96" s="226"/>
      <c r="R96" s="226"/>
    </row>
    <row r="97" spans="1:19" x14ac:dyDescent="0.2">
      <c r="A97" s="403"/>
      <c r="B97" s="400"/>
      <c r="C97" s="396"/>
      <c r="D97" s="246" t="s">
        <v>443</v>
      </c>
      <c r="E97" s="227" t="s">
        <v>444</v>
      </c>
      <c r="F97" s="220">
        <v>3</v>
      </c>
      <c r="G97" s="220">
        <v>54</v>
      </c>
      <c r="H97" s="220">
        <v>18</v>
      </c>
      <c r="I97" s="220">
        <v>36</v>
      </c>
      <c r="J97" s="220" t="s">
        <v>268</v>
      </c>
      <c r="K97" s="220">
        <v>18</v>
      </c>
      <c r="L97" s="220" t="s">
        <v>215</v>
      </c>
      <c r="M97" s="227" t="s">
        <v>329</v>
      </c>
      <c r="N97" s="227" t="s">
        <v>239</v>
      </c>
      <c r="O97" s="227" t="s">
        <v>222</v>
      </c>
      <c r="P97" s="226"/>
      <c r="Q97" s="226"/>
      <c r="R97" s="226"/>
    </row>
    <row r="98" spans="1:19" x14ac:dyDescent="0.2">
      <c r="A98" s="403"/>
      <c r="B98" s="400"/>
      <c r="C98" s="396"/>
      <c r="D98" s="246" t="s">
        <v>445</v>
      </c>
      <c r="E98" s="227" t="s">
        <v>152</v>
      </c>
      <c r="F98" s="220">
        <v>3</v>
      </c>
      <c r="G98" s="220">
        <v>54</v>
      </c>
      <c r="H98" s="220">
        <v>18</v>
      </c>
      <c r="I98" s="220">
        <v>36</v>
      </c>
      <c r="J98" s="220" t="s">
        <v>268</v>
      </c>
      <c r="K98" s="220">
        <v>18</v>
      </c>
      <c r="L98" s="220" t="s">
        <v>215</v>
      </c>
      <c r="M98" s="227" t="s">
        <v>329</v>
      </c>
      <c r="N98" s="227" t="s">
        <v>239</v>
      </c>
      <c r="O98" s="227" t="s">
        <v>222</v>
      </c>
      <c r="P98" s="226"/>
      <c r="Q98" s="226"/>
      <c r="R98" s="226"/>
    </row>
    <row r="99" spans="1:19" x14ac:dyDescent="0.2">
      <c r="A99" s="403"/>
      <c r="B99" s="400"/>
      <c r="C99" s="396"/>
      <c r="D99" s="246" t="s">
        <v>446</v>
      </c>
      <c r="E99" s="227" t="s">
        <v>447</v>
      </c>
      <c r="F99" s="220">
        <v>3</v>
      </c>
      <c r="G99" s="220">
        <v>54</v>
      </c>
      <c r="H99" s="220">
        <v>18</v>
      </c>
      <c r="I99" s="220">
        <v>36</v>
      </c>
      <c r="J99" s="220" t="s">
        <v>268</v>
      </c>
      <c r="K99" s="220">
        <v>18</v>
      </c>
      <c r="L99" s="220" t="s">
        <v>215</v>
      </c>
      <c r="M99" s="227" t="s">
        <v>329</v>
      </c>
      <c r="N99" s="227" t="s">
        <v>239</v>
      </c>
      <c r="O99" s="227" t="s">
        <v>222</v>
      </c>
      <c r="P99" s="226"/>
      <c r="Q99" s="226"/>
      <c r="R99" s="226"/>
    </row>
    <row r="100" spans="1:19" x14ac:dyDescent="0.2">
      <c r="A100" s="403"/>
      <c r="B100" s="400"/>
      <c r="C100" s="396"/>
      <c r="D100" s="246" t="s">
        <v>448</v>
      </c>
      <c r="E100" s="227" t="s">
        <v>449</v>
      </c>
      <c r="F100" s="220">
        <v>3</v>
      </c>
      <c r="G100" s="220">
        <v>54</v>
      </c>
      <c r="H100" s="220">
        <v>18</v>
      </c>
      <c r="I100" s="220">
        <v>36</v>
      </c>
      <c r="J100" s="220" t="s">
        <v>268</v>
      </c>
      <c r="K100" s="220">
        <v>18</v>
      </c>
      <c r="L100" s="220" t="s">
        <v>215</v>
      </c>
      <c r="M100" s="227" t="s">
        <v>329</v>
      </c>
      <c r="N100" s="227" t="s">
        <v>239</v>
      </c>
      <c r="O100" s="227" t="s">
        <v>222</v>
      </c>
      <c r="P100" s="271"/>
      <c r="Q100" s="271"/>
      <c r="R100" s="271"/>
    </row>
    <row r="101" spans="1:19" x14ac:dyDescent="0.2">
      <c r="A101" s="403"/>
      <c r="B101" s="400"/>
      <c r="C101" s="396"/>
      <c r="D101" s="272" t="s">
        <v>450</v>
      </c>
      <c r="E101" s="227" t="s">
        <v>451</v>
      </c>
      <c r="F101" s="220">
        <v>3</v>
      </c>
      <c r="G101" s="220">
        <v>54</v>
      </c>
      <c r="H101" s="220">
        <v>18</v>
      </c>
      <c r="I101" s="220">
        <v>36</v>
      </c>
      <c r="J101" s="220" t="s">
        <v>268</v>
      </c>
      <c r="K101" s="220">
        <v>18</v>
      </c>
      <c r="L101" s="220" t="s">
        <v>215</v>
      </c>
      <c r="M101" s="227" t="s">
        <v>329</v>
      </c>
      <c r="N101" s="227" t="s">
        <v>239</v>
      </c>
      <c r="O101" s="227" t="s">
        <v>222</v>
      </c>
      <c r="P101" s="271"/>
      <c r="Q101" s="271"/>
      <c r="R101" s="271"/>
      <c r="S101" s="411"/>
    </row>
    <row r="102" spans="1:19" x14ac:dyDescent="0.2">
      <c r="A102" s="403"/>
      <c r="B102" s="400"/>
      <c r="C102" s="396"/>
      <c r="D102" s="272" t="s">
        <v>452</v>
      </c>
      <c r="E102" s="227" t="s">
        <v>453</v>
      </c>
      <c r="F102" s="220">
        <v>3</v>
      </c>
      <c r="G102" s="220">
        <v>54</v>
      </c>
      <c r="H102" s="220">
        <v>18</v>
      </c>
      <c r="I102" s="220">
        <v>36</v>
      </c>
      <c r="J102" s="220" t="s">
        <v>268</v>
      </c>
      <c r="K102" s="220">
        <v>18</v>
      </c>
      <c r="L102" s="220" t="s">
        <v>215</v>
      </c>
      <c r="M102" s="227" t="s">
        <v>329</v>
      </c>
      <c r="N102" s="227" t="s">
        <v>239</v>
      </c>
      <c r="O102" s="227" t="s">
        <v>222</v>
      </c>
      <c r="P102" s="271"/>
      <c r="Q102" s="271"/>
      <c r="R102" s="271"/>
      <c r="S102" s="411"/>
    </row>
    <row r="103" spans="1:19" x14ac:dyDescent="0.2">
      <c r="A103" s="403"/>
      <c r="B103" s="402"/>
      <c r="C103" s="397"/>
      <c r="D103" s="273" t="s">
        <v>454</v>
      </c>
      <c r="E103" s="227" t="s">
        <v>455</v>
      </c>
      <c r="F103" s="220">
        <v>3</v>
      </c>
      <c r="G103" s="220">
        <v>54</v>
      </c>
      <c r="H103" s="220">
        <v>18</v>
      </c>
      <c r="I103" s="220">
        <v>36</v>
      </c>
      <c r="J103" s="220" t="s">
        <v>268</v>
      </c>
      <c r="K103" s="220">
        <v>18</v>
      </c>
      <c r="L103" s="220" t="s">
        <v>215</v>
      </c>
      <c r="M103" s="227" t="s">
        <v>329</v>
      </c>
      <c r="N103" s="227" t="s">
        <v>239</v>
      </c>
      <c r="O103" s="227" t="s">
        <v>222</v>
      </c>
      <c r="P103" s="271"/>
      <c r="Q103" s="271"/>
      <c r="R103" s="271"/>
      <c r="S103" s="411"/>
    </row>
    <row r="104" spans="1:19" x14ac:dyDescent="0.2">
      <c r="A104" s="227"/>
      <c r="B104" s="227"/>
      <c r="C104" s="227">
        <f>SUM(C81:C103)</f>
        <v>26</v>
      </c>
      <c r="D104" s="236" t="s">
        <v>41</v>
      </c>
      <c r="E104" s="237">
        <f>COUNTA(E81:E103)</f>
        <v>23</v>
      </c>
      <c r="F104" s="236">
        <f>SUM(F81:F103)</f>
        <v>47</v>
      </c>
      <c r="G104" s="236">
        <f>SUM(G81:G103)</f>
        <v>924</v>
      </c>
      <c r="H104" s="236">
        <f>SUM(H81:H103)</f>
        <v>250</v>
      </c>
      <c r="I104" s="236">
        <f>SUM(I81:I103)</f>
        <v>674</v>
      </c>
      <c r="J104" s="217"/>
      <c r="K104" s="236">
        <f>MAX(K81:K103)</f>
        <v>18</v>
      </c>
      <c r="L104" s="238">
        <f>COUNTIF(L81:L103,"=■")</f>
        <v>1</v>
      </c>
      <c r="M104" s="238">
        <f>COUNTIF(M81:M103,"=专业核心课")</f>
        <v>0</v>
      </c>
      <c r="N104" s="238">
        <f>COUNTIF(N81:N103,"=必修")</f>
        <v>3</v>
      </c>
      <c r="O104" s="241"/>
      <c r="P104" s="241">
        <f>COUNTA(P81:P103)</f>
        <v>0</v>
      </c>
      <c r="Q104" s="241">
        <f>COUNTA(Q81:Q103)</f>
        <v>0</v>
      </c>
      <c r="R104" s="241">
        <f>COUNTA(R81:R103)</f>
        <v>0</v>
      </c>
    </row>
    <row r="105" spans="1:19" x14ac:dyDescent="0.2">
      <c r="A105" s="403" t="s">
        <v>357</v>
      </c>
      <c r="B105" s="257" t="s">
        <v>211</v>
      </c>
      <c r="C105" s="258">
        <v>1</v>
      </c>
      <c r="D105" s="220" t="s">
        <v>358</v>
      </c>
      <c r="E105" s="227" t="s">
        <v>359</v>
      </c>
      <c r="F105" s="220">
        <v>1</v>
      </c>
      <c r="G105" s="222">
        <v>8</v>
      </c>
      <c r="H105" s="222">
        <v>8</v>
      </c>
      <c r="I105" s="222">
        <v>0</v>
      </c>
      <c r="J105" s="223" t="s">
        <v>281</v>
      </c>
      <c r="K105" s="222">
        <v>2</v>
      </c>
      <c r="L105" s="220" t="s">
        <v>215</v>
      </c>
      <c r="M105" s="227" t="s">
        <v>216</v>
      </c>
      <c r="N105" s="227" t="s">
        <v>217</v>
      </c>
      <c r="O105" s="220" t="s">
        <v>222</v>
      </c>
      <c r="P105" s="226"/>
      <c r="Q105" s="226"/>
      <c r="R105" s="226"/>
    </row>
    <row r="106" spans="1:19" ht="23.1" customHeight="1" x14ac:dyDescent="0.2">
      <c r="A106" s="403"/>
      <c r="B106" s="399" t="s">
        <v>297</v>
      </c>
      <c r="C106" s="395">
        <v>20</v>
      </c>
      <c r="D106" s="274" t="s">
        <v>456</v>
      </c>
      <c r="E106" s="227" t="s">
        <v>360</v>
      </c>
      <c r="F106" s="220">
        <v>15</v>
      </c>
      <c r="G106" s="222">
        <v>420</v>
      </c>
      <c r="H106" s="222">
        <v>0</v>
      </c>
      <c r="I106" s="222">
        <f>G106-H106</f>
        <v>420</v>
      </c>
      <c r="J106" s="223" t="s">
        <v>361</v>
      </c>
      <c r="K106" s="222">
        <v>15</v>
      </c>
      <c r="L106" s="220" t="s">
        <v>215</v>
      </c>
      <c r="M106" s="227" t="s">
        <v>300</v>
      </c>
      <c r="N106" s="227" t="s">
        <v>217</v>
      </c>
      <c r="O106" s="220" t="s">
        <v>222</v>
      </c>
      <c r="P106" s="226"/>
      <c r="Q106" s="226"/>
      <c r="R106" s="226"/>
    </row>
    <row r="107" spans="1:19" ht="23.1" customHeight="1" x14ac:dyDescent="0.2">
      <c r="A107" s="403"/>
      <c r="B107" s="402"/>
      <c r="C107" s="397"/>
      <c r="D107" s="270" t="s">
        <v>457</v>
      </c>
      <c r="E107" s="227" t="s">
        <v>363</v>
      </c>
      <c r="F107" s="220">
        <v>5</v>
      </c>
      <c r="G107" s="222">
        <v>140</v>
      </c>
      <c r="H107" s="222">
        <v>0</v>
      </c>
      <c r="I107" s="222">
        <f>G107-H107</f>
        <v>140</v>
      </c>
      <c r="J107" s="223" t="s">
        <v>361</v>
      </c>
      <c r="K107" s="222">
        <v>5</v>
      </c>
      <c r="L107" s="220" t="s">
        <v>215</v>
      </c>
      <c r="M107" s="227" t="s">
        <v>300</v>
      </c>
      <c r="N107" s="227" t="s">
        <v>217</v>
      </c>
      <c r="O107" s="220" t="s">
        <v>222</v>
      </c>
      <c r="P107" s="226"/>
      <c r="Q107" s="226"/>
      <c r="R107" s="226"/>
    </row>
    <row r="108" spans="1:19" x14ac:dyDescent="0.2">
      <c r="A108" s="227"/>
      <c r="B108" s="227"/>
      <c r="C108" s="227">
        <f>SUM(C105:C107)</f>
        <v>21</v>
      </c>
      <c r="D108" s="236" t="s">
        <v>41</v>
      </c>
      <c r="E108" s="237">
        <f>COUNTA(E105:E107)</f>
        <v>3</v>
      </c>
      <c r="F108" s="236">
        <f>SUM(F105:F107)</f>
        <v>21</v>
      </c>
      <c r="G108" s="236">
        <f>SUM(G105:G107)</f>
        <v>568</v>
      </c>
      <c r="H108" s="236">
        <f>SUM(H105:H107)</f>
        <v>8</v>
      </c>
      <c r="I108" s="236">
        <f>SUM(I105:I107)</f>
        <v>560</v>
      </c>
      <c r="J108" s="217"/>
      <c r="K108" s="236">
        <f>MAX(K105:K107)</f>
        <v>15</v>
      </c>
      <c r="L108" s="238">
        <f>COUNTIF(L105:L107,"=■")</f>
        <v>0</v>
      </c>
      <c r="M108" s="238">
        <f>COUNTIF(M105:M107,"=专业核心课")</f>
        <v>2</v>
      </c>
      <c r="N108" s="238">
        <f>COUNTIF(N105:N107,"=必修")</f>
        <v>3</v>
      </c>
      <c r="O108" s="241"/>
      <c r="P108" s="241">
        <f>COUNTA(P105:P107)</f>
        <v>0</v>
      </c>
      <c r="Q108" s="241">
        <f>COUNTA(Q105:Q107)</f>
        <v>0</v>
      </c>
      <c r="R108" s="241">
        <f>COUNTA(R105:R107)</f>
        <v>0</v>
      </c>
    </row>
    <row r="109" spans="1:19" ht="30" customHeight="1" x14ac:dyDescent="0.2">
      <c r="A109" s="212"/>
      <c r="B109" s="212" t="s">
        <v>205</v>
      </c>
      <c r="C109" s="219" t="s">
        <v>364</v>
      </c>
      <c r="D109" s="212" t="s">
        <v>365</v>
      </c>
      <c r="E109" s="261" t="s">
        <v>366</v>
      </c>
      <c r="F109" s="212" t="s">
        <v>3</v>
      </c>
      <c r="G109" s="212" t="s">
        <v>91</v>
      </c>
      <c r="H109" s="212" t="s">
        <v>200</v>
      </c>
      <c r="I109" s="212" t="s">
        <v>201</v>
      </c>
      <c r="J109" s="218" t="s">
        <v>367</v>
      </c>
      <c r="K109" s="212" t="s">
        <v>368</v>
      </c>
      <c r="L109" s="262" t="s">
        <v>369</v>
      </c>
      <c r="M109" s="262" t="s">
        <v>370</v>
      </c>
      <c r="N109" s="262" t="s">
        <v>371</v>
      </c>
      <c r="O109" s="262" t="s">
        <v>372</v>
      </c>
      <c r="P109" s="262" t="s">
        <v>207</v>
      </c>
      <c r="Q109" s="262" t="s">
        <v>208</v>
      </c>
      <c r="R109" s="262" t="s">
        <v>209</v>
      </c>
    </row>
    <row r="110" spans="1:19" x14ac:dyDescent="0.2">
      <c r="A110" s="392" t="s">
        <v>373</v>
      </c>
      <c r="B110" s="226" t="s">
        <v>216</v>
      </c>
      <c r="C110" s="226">
        <v>32</v>
      </c>
      <c r="D110" s="226">
        <v>773</v>
      </c>
      <c r="E110" s="226">
        <v>60</v>
      </c>
      <c r="F110" s="226">
        <v>61</v>
      </c>
      <c r="G110" s="226">
        <v>1585</v>
      </c>
      <c r="H110" s="226">
        <v>268</v>
      </c>
      <c r="I110" s="263">
        <v>1317</v>
      </c>
      <c r="J110" s="226">
        <v>605</v>
      </c>
      <c r="K110" s="226">
        <v>980</v>
      </c>
      <c r="L110" s="226">
        <v>3</v>
      </c>
      <c r="M110" s="264">
        <f>G110/G114</f>
        <v>0.38517618469015796</v>
      </c>
      <c r="N110" s="226">
        <v>25</v>
      </c>
      <c r="O110" s="226">
        <v>35</v>
      </c>
      <c r="P110" s="226">
        <v>0</v>
      </c>
      <c r="Q110" s="226">
        <v>0</v>
      </c>
      <c r="R110" s="226">
        <v>0</v>
      </c>
    </row>
    <row r="111" spans="1:19" x14ac:dyDescent="0.2">
      <c r="A111" s="396"/>
      <c r="B111" s="226" t="s">
        <v>262</v>
      </c>
      <c r="C111" s="226">
        <v>22.5</v>
      </c>
      <c r="D111" s="226">
        <v>478</v>
      </c>
      <c r="E111" s="226">
        <v>11</v>
      </c>
      <c r="F111" s="226">
        <f>SUM(F19:F20)+SUM(F38:F41)+SUM(F52:F54)+SUM(F69:F70)</f>
        <v>22.5</v>
      </c>
      <c r="G111" s="226">
        <f>SUM(G19:G20)+SUM(G38:G41)+SUM(G52:G54)+SUM(G69:G70)</f>
        <v>478</v>
      </c>
      <c r="H111" s="226">
        <f>SUM(H19:H20)+SUM(H38:H41)+SUM(H52:H54)+SUM(H69:H70)</f>
        <v>239</v>
      </c>
      <c r="I111" s="263">
        <f t="shared" ref="I111:I113" si="5">G111-H111</f>
        <v>239</v>
      </c>
      <c r="J111" s="226">
        <f>G111</f>
        <v>478</v>
      </c>
      <c r="K111" s="226">
        <f>G111-J111</f>
        <v>0</v>
      </c>
      <c r="L111" s="226">
        <v>7</v>
      </c>
      <c r="M111" s="264">
        <f>G111/G114</f>
        <v>0.11616038882138517</v>
      </c>
      <c r="N111" s="226">
        <v>11</v>
      </c>
      <c r="O111" s="226">
        <f>E111-N111</f>
        <v>0</v>
      </c>
      <c r="P111" s="226">
        <f>COUNTIFS(M3:M108,"="&amp;B111,P3:P108,"=*级")</f>
        <v>0</v>
      </c>
      <c r="Q111" s="226">
        <f>COUNTIFS(M3:M108,"="&amp;B111,Q3:Q108,"=是")</f>
        <v>0</v>
      </c>
      <c r="R111" s="226">
        <f>COUNTIFS(M3:M108,"="&amp;B111,R3:R108,"=是")</f>
        <v>0</v>
      </c>
    </row>
    <row r="112" spans="1:19" x14ac:dyDescent="0.2">
      <c r="A112" s="396"/>
      <c r="B112" s="226" t="s">
        <v>300</v>
      </c>
      <c r="C112" s="226">
        <v>45.5</v>
      </c>
      <c r="D112" s="226">
        <v>1022</v>
      </c>
      <c r="E112" s="226">
        <v>9</v>
      </c>
      <c r="F112" s="226">
        <f>SUM(F21)+SUM(F55:F57)+SUM(F71:F73)+SUM(F106:F107)</f>
        <v>45.5</v>
      </c>
      <c r="G112" s="275">
        <f>SUM(G21)+SUM(G55:G57)+SUM(G71:G73)+SUM(G106:G107)</f>
        <v>1022</v>
      </c>
      <c r="H112" s="226">
        <f>SUM(H21)+SUM(H55:H57)+SUM(H71:H73)+SUM(H106:H107)</f>
        <v>231</v>
      </c>
      <c r="I112" s="263">
        <f t="shared" si="5"/>
        <v>791</v>
      </c>
      <c r="J112" s="226">
        <f>G112</f>
        <v>1022</v>
      </c>
      <c r="K112" s="226">
        <f>G112-J112</f>
        <v>0</v>
      </c>
      <c r="L112" s="226">
        <v>2</v>
      </c>
      <c r="M112" s="264">
        <f>G112/G114</f>
        <v>0.24835965978128796</v>
      </c>
      <c r="N112" s="226">
        <v>9</v>
      </c>
      <c r="O112" s="226">
        <v>0</v>
      </c>
      <c r="P112" s="226">
        <f>COUNTIFS(M3:M108,"="&amp;B112,P3:P108,"=*级")</f>
        <v>5</v>
      </c>
      <c r="Q112" s="226">
        <f>COUNTIFS(M3:M108,"="&amp;B112,Q3:Q108,"=是")</f>
        <v>0</v>
      </c>
      <c r="R112" s="226">
        <f>COUNTIFS(M3:M108,"="&amp;B112,R3:R108,"=是")</f>
        <v>0</v>
      </c>
    </row>
    <row r="113" spans="1:18" x14ac:dyDescent="0.2">
      <c r="A113" s="397"/>
      <c r="B113" s="226" t="s">
        <v>329</v>
      </c>
      <c r="C113" s="226">
        <v>40</v>
      </c>
      <c r="D113" s="226">
        <f>SUM(G58)+SUM(G74:G79)+SUM(G91:G98)</f>
        <v>760</v>
      </c>
      <c r="E113" s="226">
        <v>20</v>
      </c>
      <c r="F113" s="226">
        <f>SUM(F58)+SUM(F74:F79)+SUM(F91:F103)</f>
        <v>55</v>
      </c>
      <c r="G113" s="275">
        <f>SUM(G58)+SUM(G74:G79)+SUM(G91:G103)</f>
        <v>1030</v>
      </c>
      <c r="H113" s="226">
        <f>SUM(H58)+SUM(H74:H79)+SUM(H91:H103)</f>
        <v>370</v>
      </c>
      <c r="I113" s="263">
        <f t="shared" si="5"/>
        <v>660</v>
      </c>
      <c r="J113" s="226">
        <f>SUM(G58)+SUM(G74:G75)+SUM(G78)</f>
        <v>166</v>
      </c>
      <c r="K113" s="226">
        <f>G113-J113</f>
        <v>864</v>
      </c>
      <c r="L113" s="226">
        <v>3</v>
      </c>
      <c r="M113" s="264">
        <f>G113/G114</f>
        <v>0.25030376670716892</v>
      </c>
      <c r="N113" s="276">
        <v>4</v>
      </c>
      <c r="O113" s="226">
        <v>16</v>
      </c>
      <c r="P113" s="226">
        <f>COUNTIFS(M3:M108,"="&amp;B113,P3:P108,"=*级")</f>
        <v>0</v>
      </c>
      <c r="Q113" s="226">
        <f>COUNTIFS(M3:M108,"="&amp;B113,Q3:Q108,"=是")</f>
        <v>0</v>
      </c>
      <c r="R113" s="226">
        <f>COUNTIFS(M3:M108,"="&amp;B113,R3:R108,"=是")</f>
        <v>0</v>
      </c>
    </row>
    <row r="114" spans="1:18" x14ac:dyDescent="0.2">
      <c r="A114" s="227"/>
      <c r="B114" s="238" t="s">
        <v>374</v>
      </c>
      <c r="C114" s="237">
        <f>SUM(C110:C113)</f>
        <v>140</v>
      </c>
      <c r="D114" s="237">
        <f>SUM(D110:D113)</f>
        <v>3033</v>
      </c>
      <c r="E114" s="265">
        <f t="shared" ref="E114:R114" si="6">SUM(E110:E113)</f>
        <v>100</v>
      </c>
      <c r="F114" s="227">
        <f t="shared" si="6"/>
        <v>184</v>
      </c>
      <c r="G114" s="277">
        <f t="shared" si="6"/>
        <v>4115</v>
      </c>
      <c r="H114" s="227">
        <f t="shared" si="6"/>
        <v>1108</v>
      </c>
      <c r="I114" s="227">
        <f t="shared" si="6"/>
        <v>3007</v>
      </c>
      <c r="J114" s="227">
        <f t="shared" si="6"/>
        <v>2271</v>
      </c>
      <c r="K114" s="227">
        <f t="shared" si="6"/>
        <v>1844</v>
      </c>
      <c r="L114" s="227">
        <f t="shared" si="6"/>
        <v>15</v>
      </c>
      <c r="M114" s="266">
        <f t="shared" si="6"/>
        <v>1</v>
      </c>
      <c r="N114" s="227">
        <f t="shared" si="6"/>
        <v>49</v>
      </c>
      <c r="O114" s="227">
        <f t="shared" si="6"/>
        <v>51</v>
      </c>
      <c r="P114" s="227">
        <f t="shared" si="6"/>
        <v>5</v>
      </c>
      <c r="Q114" s="227">
        <f t="shared" si="6"/>
        <v>0</v>
      </c>
      <c r="R114" s="227">
        <f t="shared" si="6"/>
        <v>0</v>
      </c>
    </row>
    <row r="115" spans="1:18" ht="117" customHeight="1" x14ac:dyDescent="0.2">
      <c r="A115" s="409" t="s">
        <v>458</v>
      </c>
      <c r="B115" s="410"/>
      <c r="C115" s="410"/>
      <c r="D115" s="410"/>
      <c r="E115" s="410"/>
      <c r="F115" s="410"/>
      <c r="G115" s="410"/>
      <c r="H115" s="410"/>
      <c r="I115" s="410"/>
      <c r="J115" s="410"/>
      <c r="K115" s="410"/>
      <c r="L115" s="410"/>
      <c r="M115" s="410"/>
      <c r="N115" s="410"/>
      <c r="O115" s="410"/>
      <c r="P115" s="410"/>
      <c r="Q115" s="410"/>
      <c r="R115" s="410"/>
    </row>
  </sheetData>
  <mergeCells count="44">
    <mergeCell ref="A110:A113"/>
    <mergeCell ref="A115:R115"/>
    <mergeCell ref="B91:B103"/>
    <mergeCell ref="C91:C103"/>
    <mergeCell ref="S101:S103"/>
    <mergeCell ref="A105:A107"/>
    <mergeCell ref="B106:B107"/>
    <mergeCell ref="C106:C107"/>
    <mergeCell ref="A81:A103"/>
    <mergeCell ref="B81:B82"/>
    <mergeCell ref="C81:C82"/>
    <mergeCell ref="B83:B89"/>
    <mergeCell ref="C83:C89"/>
    <mergeCell ref="A60:A79"/>
    <mergeCell ref="B61:B67"/>
    <mergeCell ref="C61:C67"/>
    <mergeCell ref="B69:B79"/>
    <mergeCell ref="C69:C79"/>
    <mergeCell ref="A43:A58"/>
    <mergeCell ref="B43:B44"/>
    <mergeCell ref="C43:C44"/>
    <mergeCell ref="B45:B51"/>
    <mergeCell ref="C45:C51"/>
    <mergeCell ref="B52:B58"/>
    <mergeCell ref="C52:C58"/>
    <mergeCell ref="A23:A41"/>
    <mergeCell ref="B23:B26"/>
    <mergeCell ref="C23:C26"/>
    <mergeCell ref="B27:B33"/>
    <mergeCell ref="C27:C33"/>
    <mergeCell ref="B34:B37"/>
    <mergeCell ref="C34:C37"/>
    <mergeCell ref="B38:B41"/>
    <mergeCell ref="C38:C41"/>
    <mergeCell ref="A1:R1"/>
    <mergeCell ref="A3:A21"/>
    <mergeCell ref="B3:B9"/>
    <mergeCell ref="C3:C9"/>
    <mergeCell ref="B10:B16"/>
    <mergeCell ref="C10:C16"/>
    <mergeCell ref="B17:B18"/>
    <mergeCell ref="C17:C18"/>
    <mergeCell ref="B19:B21"/>
    <mergeCell ref="C19:C21"/>
  </mergeCells>
  <phoneticPr fontId="4" type="noConversion"/>
  <conditionalFormatting sqref="D3">
    <cfRule type="duplicateValues" dxfId="522" priority="58"/>
    <cfRule type="duplicateValues" dxfId="521" priority="59"/>
    <cfRule type="duplicateValues" dxfId="520" priority="60"/>
    <cfRule type="duplicateValues" dxfId="519" priority="61"/>
  </conditionalFormatting>
  <conditionalFormatting sqref="D4">
    <cfRule type="duplicateValues" dxfId="518" priority="62"/>
    <cfRule type="duplicateValues" dxfId="517" priority="63"/>
    <cfRule type="duplicateValues" dxfId="516" priority="64"/>
    <cfRule type="duplicateValues" dxfId="515" priority="65"/>
  </conditionalFormatting>
  <conditionalFormatting sqref="D5">
    <cfRule type="duplicateValues" dxfId="514" priority="113"/>
    <cfRule type="duplicateValues" dxfId="513" priority="114"/>
    <cfRule type="duplicateValues" dxfId="512" priority="115"/>
  </conditionalFormatting>
  <conditionalFormatting sqref="D6">
    <cfRule type="duplicateValues" dxfId="511" priority="110"/>
    <cfRule type="duplicateValues" dxfId="510" priority="111"/>
    <cfRule type="duplicateValues" dxfId="509" priority="112"/>
  </conditionalFormatting>
  <conditionalFormatting sqref="D7">
    <cfRule type="duplicateValues" dxfId="508" priority="40"/>
    <cfRule type="duplicateValues" dxfId="507" priority="41"/>
    <cfRule type="duplicateValues" dxfId="506" priority="42"/>
    <cfRule type="duplicateValues" dxfId="505" priority="43"/>
    <cfRule type="duplicateValues" dxfId="504" priority="44"/>
  </conditionalFormatting>
  <conditionalFormatting sqref="D8">
    <cfRule type="duplicateValues" dxfId="503" priority="35"/>
    <cfRule type="duplicateValues" dxfId="502" priority="36"/>
    <cfRule type="duplicateValues" dxfId="501" priority="37"/>
    <cfRule type="duplicateValues" dxfId="500" priority="38"/>
    <cfRule type="duplicateValues" dxfId="499" priority="39"/>
  </conditionalFormatting>
  <conditionalFormatting sqref="D9">
    <cfRule type="duplicateValues" dxfId="498" priority="107"/>
    <cfRule type="duplicateValues" dxfId="497" priority="108"/>
    <cfRule type="duplicateValues" dxfId="496" priority="109"/>
  </conditionalFormatting>
  <conditionalFormatting sqref="D17">
    <cfRule type="duplicateValues" dxfId="495" priority="100"/>
    <cfRule type="duplicateValues" dxfId="494" priority="101"/>
    <cfRule type="duplicateValues" dxfId="493" priority="102"/>
    <cfRule type="duplicateValues" dxfId="492" priority="103"/>
  </conditionalFormatting>
  <conditionalFormatting sqref="D18">
    <cfRule type="duplicateValues" dxfId="491" priority="93"/>
    <cfRule type="duplicateValues" dxfId="490" priority="94"/>
    <cfRule type="duplicateValues" dxfId="489" priority="95"/>
    <cfRule type="duplicateValues" dxfId="488" priority="96"/>
  </conditionalFormatting>
  <conditionalFormatting sqref="D21">
    <cfRule type="duplicateValues" dxfId="487" priority="5"/>
    <cfRule type="duplicateValues" dxfId="486" priority="6"/>
    <cfRule type="duplicateValues" dxfId="485" priority="7"/>
    <cfRule type="duplicateValues" dxfId="484" priority="8"/>
    <cfRule type="duplicateValues" dxfId="483" priority="9"/>
  </conditionalFormatting>
  <conditionalFormatting sqref="D23">
    <cfRule type="duplicateValues" dxfId="482" priority="50"/>
    <cfRule type="duplicateValues" dxfId="481" priority="51"/>
    <cfRule type="duplicateValues" dxfId="480" priority="52"/>
    <cfRule type="duplicateValues" dxfId="479" priority="53"/>
  </conditionalFormatting>
  <conditionalFormatting sqref="D24">
    <cfRule type="duplicateValues" dxfId="478" priority="54"/>
    <cfRule type="duplicateValues" dxfId="477" priority="55"/>
    <cfRule type="duplicateValues" dxfId="476" priority="56"/>
    <cfRule type="duplicateValues" dxfId="475" priority="57"/>
  </conditionalFormatting>
  <conditionalFormatting sqref="D25">
    <cfRule type="duplicateValues" dxfId="474" priority="30"/>
    <cfRule type="duplicateValues" dxfId="473" priority="31"/>
    <cfRule type="duplicateValues" dxfId="472" priority="32"/>
    <cfRule type="duplicateValues" dxfId="471" priority="33"/>
    <cfRule type="duplicateValues" dxfId="470" priority="34"/>
  </conditionalFormatting>
  <conditionalFormatting sqref="D26">
    <cfRule type="duplicateValues" dxfId="469" priority="104"/>
    <cfRule type="duplicateValues" dxfId="468" priority="105"/>
    <cfRule type="duplicateValues" dxfId="467" priority="106"/>
  </conditionalFormatting>
  <conditionalFormatting sqref="D34">
    <cfRule type="duplicateValues" dxfId="466" priority="89"/>
    <cfRule type="duplicateValues" dxfId="465" priority="90"/>
    <cfRule type="duplicateValues" dxfId="464" priority="91"/>
    <cfRule type="duplicateValues" dxfId="463" priority="92"/>
  </conditionalFormatting>
  <conditionalFormatting sqref="D35">
    <cfRule type="duplicateValues" dxfId="462" priority="121"/>
    <cfRule type="duplicateValues" dxfId="461" priority="122"/>
    <cfRule type="duplicateValues" dxfId="460" priority="123"/>
  </conditionalFormatting>
  <conditionalFormatting sqref="D36">
    <cfRule type="duplicateValues" dxfId="459" priority="78"/>
    <cfRule type="duplicateValues" dxfId="458" priority="79"/>
    <cfRule type="duplicateValues" dxfId="457" priority="80"/>
    <cfRule type="duplicateValues" dxfId="456" priority="125"/>
    <cfRule type="duplicateValues" dxfId="455" priority="126"/>
    <cfRule type="duplicateValues" dxfId="454" priority="138"/>
  </conditionalFormatting>
  <conditionalFormatting sqref="D37">
    <cfRule type="duplicateValues" dxfId="453" priority="46"/>
    <cfRule type="duplicateValues" dxfId="452" priority="47"/>
    <cfRule type="duplicateValues" dxfId="451" priority="48"/>
    <cfRule type="duplicateValues" dxfId="450" priority="49"/>
  </conditionalFormatting>
  <conditionalFormatting sqref="D43">
    <cfRule type="duplicateValues" dxfId="449" priority="25"/>
    <cfRule type="duplicateValues" dxfId="448" priority="26"/>
    <cfRule type="duplicateValues" dxfId="447" priority="27"/>
    <cfRule type="duplicateValues" dxfId="446" priority="28"/>
    <cfRule type="duplicateValues" dxfId="445" priority="29"/>
  </conditionalFormatting>
  <conditionalFormatting sqref="D44">
    <cfRule type="duplicateValues" dxfId="444" priority="120"/>
    <cfRule type="duplicateValues" dxfId="443" priority="124"/>
    <cfRule type="duplicateValues" dxfId="442" priority="135"/>
    <cfRule type="duplicateValues" dxfId="441" priority="136"/>
  </conditionalFormatting>
  <conditionalFormatting sqref="B60">
    <cfRule type="duplicateValues" dxfId="440" priority="131"/>
    <cfRule type="duplicateValues" dxfId="439" priority="132"/>
  </conditionalFormatting>
  <conditionalFormatting sqref="C60">
    <cfRule type="duplicateValues" dxfId="438" priority="133"/>
    <cfRule type="duplicateValues" dxfId="437" priority="134"/>
  </conditionalFormatting>
  <conditionalFormatting sqref="D60">
    <cfRule type="duplicateValues" dxfId="436" priority="20"/>
    <cfRule type="duplicateValues" dxfId="435" priority="21"/>
    <cfRule type="duplicateValues" dxfId="434" priority="22"/>
    <cfRule type="duplicateValues" dxfId="433" priority="23"/>
    <cfRule type="duplicateValues" dxfId="432" priority="24"/>
  </conditionalFormatting>
  <conditionalFormatting sqref="B68">
    <cfRule type="duplicateValues" dxfId="431" priority="129"/>
    <cfRule type="duplicateValues" dxfId="430" priority="130"/>
  </conditionalFormatting>
  <conditionalFormatting sqref="D68">
    <cfRule type="duplicateValues" dxfId="429" priority="85"/>
    <cfRule type="duplicateValues" dxfId="428" priority="86"/>
    <cfRule type="duplicateValues" dxfId="427" priority="87"/>
    <cfRule type="duplicateValues" dxfId="426" priority="88"/>
  </conditionalFormatting>
  <conditionalFormatting sqref="D79">
    <cfRule type="duplicateValues" dxfId="425" priority="1"/>
    <cfRule type="duplicateValues" dxfId="424" priority="2"/>
    <cfRule type="duplicateValues" dxfId="423" priority="3"/>
    <cfRule type="duplicateValues" dxfId="422" priority="4"/>
  </conditionalFormatting>
  <conditionalFormatting sqref="D81">
    <cfRule type="duplicateValues" dxfId="421" priority="116"/>
    <cfRule type="duplicateValues" dxfId="420" priority="117"/>
    <cfRule type="duplicateValues" dxfId="419" priority="118"/>
    <cfRule type="duplicateValues" dxfId="418" priority="119"/>
  </conditionalFormatting>
  <conditionalFormatting sqref="D82">
    <cfRule type="duplicateValues" dxfId="417" priority="15"/>
    <cfRule type="duplicateValues" dxfId="416" priority="16"/>
    <cfRule type="duplicateValues" dxfId="415" priority="17"/>
    <cfRule type="duplicateValues" dxfId="414" priority="18"/>
    <cfRule type="duplicateValues" dxfId="413" priority="19"/>
  </conditionalFormatting>
  <conditionalFormatting sqref="B90">
    <cfRule type="duplicateValues" dxfId="412" priority="127"/>
    <cfRule type="duplicateValues" dxfId="411" priority="128"/>
  </conditionalFormatting>
  <conditionalFormatting sqref="D90">
    <cfRule type="duplicateValues" dxfId="410" priority="81"/>
    <cfRule type="duplicateValues" dxfId="409" priority="82"/>
    <cfRule type="duplicateValues" dxfId="408" priority="83"/>
    <cfRule type="duplicateValues" dxfId="407" priority="84"/>
  </conditionalFormatting>
  <conditionalFormatting sqref="D105">
    <cfRule type="duplicateValues" dxfId="406" priority="10"/>
    <cfRule type="duplicateValues" dxfId="405" priority="11"/>
    <cfRule type="duplicateValues" dxfId="404" priority="12"/>
    <cfRule type="duplicateValues" dxfId="403" priority="13"/>
    <cfRule type="duplicateValues" dxfId="402" priority="14"/>
  </conditionalFormatting>
  <conditionalFormatting sqref="D10:D16">
    <cfRule type="duplicateValues" dxfId="401" priority="97"/>
    <cfRule type="duplicateValues" dxfId="400" priority="98"/>
    <cfRule type="duplicateValues" dxfId="399" priority="99"/>
  </conditionalFormatting>
  <conditionalFormatting sqref="D27:D33">
    <cfRule type="duplicateValues" dxfId="398" priority="75"/>
    <cfRule type="duplicateValues" dxfId="397" priority="76"/>
    <cfRule type="duplicateValues" dxfId="396" priority="77"/>
  </conditionalFormatting>
  <conditionalFormatting sqref="D35:D36">
    <cfRule type="duplicateValues" dxfId="395" priority="137"/>
  </conditionalFormatting>
  <conditionalFormatting sqref="D45:D51">
    <cfRule type="duplicateValues" dxfId="394" priority="72"/>
    <cfRule type="duplicateValues" dxfId="393" priority="73"/>
    <cfRule type="duplicateValues" dxfId="392" priority="74"/>
  </conditionalFormatting>
  <conditionalFormatting sqref="D61:D67">
    <cfRule type="duplicateValues" dxfId="391" priority="69"/>
    <cfRule type="duplicateValues" dxfId="390" priority="70"/>
    <cfRule type="duplicateValues" dxfId="389" priority="71"/>
  </conditionalFormatting>
  <conditionalFormatting sqref="D83:D89">
    <cfRule type="duplicateValues" dxfId="388" priority="66"/>
    <cfRule type="duplicateValues" dxfId="387" priority="67"/>
    <cfRule type="duplicateValues" dxfId="386" priority="68"/>
  </conditionalFormatting>
  <conditionalFormatting sqref="D3:D6 D9:D18 D26:D37 D44:D51 D61:D68 D83:D90 D104 D22:D24 D42 D59 D80:D81">
    <cfRule type="duplicateValues" dxfId="385" priority="45"/>
  </conditionalFormatting>
  <dataValidations count="5">
    <dataValidation type="list" allowBlank="1" showInputMessage="1" showErrorMessage="1" sqref="M3:M18 M23:M37 M43:M51 M60:M68 M81:M90 M105:M107" xr:uid="{3893D5E8-C4E7-4E1E-9548-A51D30F73519}">
      <formula1>"公共课,专业基础课,专业核心课,专业拓展课"</formula1>
    </dataValidation>
    <dataValidation type="list" allowBlank="1" showInputMessage="1" showErrorMessage="1" sqref="Q43:R58 Q3:R21 Q105:R107 Q81:R99 Q60:R79 Q23:R41" xr:uid="{8649E51F-FDB6-4675-9507-5831AD8A4AA5}">
      <formula1>"是"</formula1>
    </dataValidation>
    <dataValidation type="list" allowBlank="1" showInputMessage="1" showErrorMessage="1" sqref="P79 P3:P21 P23:P41 P43:P51 P60:P68 P81:P99 P105:P107" xr:uid="{E27094AF-E14D-425B-89DD-1ABF765DA018}">
      <formula1>"国家级,省部级,地市级,院校级"</formula1>
    </dataValidation>
    <dataValidation type="list" allowBlank="1" showInputMessage="1" showErrorMessage="1" sqref="N43 N3:N18 N23:N37 N45:N51 N60:N68 N82:N90 N105:N107" xr:uid="{870C3F57-EAD5-4C40-B618-3FEF824BC7C9}">
      <formula1>"必修,选修"</formula1>
    </dataValidation>
    <dataValidation type="list" allowBlank="1" showInputMessage="1" showErrorMessage="1" sqref="O60:O76 O105:O107 O3:O21 O23:O41 O43:O58 O81:O90" xr:uid="{37CFFF87-882E-4DDD-B0A1-A02A9687A0E6}">
      <formula1>"D1,D2,D3,D4,D5,D6,D7"</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A289-3708-42B5-88A0-8B14F570472E}">
  <dimension ref="A1:R105"/>
  <sheetViews>
    <sheetView workbookViewId="0">
      <pane xSplit="3" ySplit="2" topLeftCell="D42" activePane="bottomRight" state="frozen"/>
      <selection pane="topRight" activeCell="D1" sqref="D1"/>
      <selection pane="bottomLeft" activeCell="A3" sqref="A3"/>
      <selection pane="bottomRight" activeCell="D3" sqref="A3:XFD3"/>
    </sheetView>
  </sheetViews>
  <sheetFormatPr defaultColWidth="9" defaultRowHeight="13.5" x14ac:dyDescent="0.15"/>
  <cols>
    <col min="1" max="1" width="2.75" style="61" customWidth="1"/>
    <col min="2" max="2" width="13.75" style="61" customWidth="1"/>
    <col min="3" max="3" width="5.875" style="61" customWidth="1"/>
    <col min="4" max="4" width="10.375" style="61" customWidth="1"/>
    <col min="5" max="5" width="20.25" style="61" customWidth="1"/>
    <col min="6" max="6" width="5.375" style="61" customWidth="1"/>
    <col min="7" max="8" width="6.25" style="61" customWidth="1"/>
    <col min="9" max="9" width="6" style="61" customWidth="1"/>
    <col min="10" max="10" width="5.25" style="61" customWidth="1"/>
    <col min="11" max="11" width="5.375" style="61" customWidth="1"/>
    <col min="12" max="12" width="4.625" style="61" customWidth="1"/>
    <col min="13" max="13" width="8.75" style="61" customWidth="1"/>
    <col min="14" max="18" width="4.75" style="61" customWidth="1"/>
    <col min="19" max="16384" width="9" style="61"/>
  </cols>
  <sheetData>
    <row r="1" spans="1:18" ht="18.75" x14ac:dyDescent="0.25">
      <c r="A1" s="433" t="s">
        <v>1023</v>
      </c>
      <c r="B1" s="433"/>
      <c r="C1" s="433"/>
      <c r="D1" s="433"/>
      <c r="E1" s="433"/>
      <c r="F1" s="433"/>
      <c r="G1" s="433"/>
      <c r="H1" s="433"/>
      <c r="I1" s="433"/>
      <c r="J1" s="433"/>
      <c r="K1" s="433"/>
      <c r="L1" s="433"/>
      <c r="M1" s="433"/>
      <c r="N1" s="433"/>
      <c r="O1" s="433"/>
      <c r="P1" s="433"/>
      <c r="Q1" s="433"/>
      <c r="R1" s="433"/>
    </row>
    <row r="2" spans="1:18" ht="40.9" customHeight="1" x14ac:dyDescent="0.15">
      <c r="A2" s="288" t="s">
        <v>195</v>
      </c>
      <c r="B2" s="289" t="s">
        <v>196</v>
      </c>
      <c r="C2" s="290" t="s">
        <v>197</v>
      </c>
      <c r="D2" s="291" t="s">
        <v>198</v>
      </c>
      <c r="E2" s="291" t="s">
        <v>2</v>
      </c>
      <c r="F2" s="292" t="s">
        <v>199</v>
      </c>
      <c r="G2" s="293" t="s">
        <v>91</v>
      </c>
      <c r="H2" s="294" t="s">
        <v>200</v>
      </c>
      <c r="I2" s="294" t="s">
        <v>201</v>
      </c>
      <c r="J2" s="289" t="s">
        <v>202</v>
      </c>
      <c r="K2" s="289" t="s">
        <v>203</v>
      </c>
      <c r="L2" s="289" t="s">
        <v>204</v>
      </c>
      <c r="M2" s="291" t="s">
        <v>205</v>
      </c>
      <c r="N2" s="295" t="s">
        <v>191</v>
      </c>
      <c r="O2" s="289" t="s">
        <v>206</v>
      </c>
      <c r="P2" s="289" t="s">
        <v>207</v>
      </c>
      <c r="Q2" s="289" t="s">
        <v>208</v>
      </c>
      <c r="R2" s="289" t="s">
        <v>209</v>
      </c>
    </row>
    <row r="3" spans="1:18" x14ac:dyDescent="0.15">
      <c r="A3" s="428" t="s">
        <v>210</v>
      </c>
      <c r="B3" s="430" t="s">
        <v>211</v>
      </c>
      <c r="C3" s="425">
        <v>10</v>
      </c>
      <c r="D3" s="296" t="s">
        <v>212</v>
      </c>
      <c r="E3" s="297" t="s">
        <v>213</v>
      </c>
      <c r="F3" s="296">
        <v>1</v>
      </c>
      <c r="G3" s="298">
        <v>30</v>
      </c>
      <c r="H3" s="298">
        <v>0</v>
      </c>
      <c r="I3" s="298">
        <f>G3-H3</f>
        <v>30</v>
      </c>
      <c r="J3" s="299" t="s">
        <v>214</v>
      </c>
      <c r="K3" s="298">
        <v>15</v>
      </c>
      <c r="L3" s="300" t="s">
        <v>215</v>
      </c>
      <c r="M3" s="301" t="s">
        <v>216</v>
      </c>
      <c r="N3" s="301" t="s">
        <v>217</v>
      </c>
      <c r="O3" s="302" t="s">
        <v>218</v>
      </c>
      <c r="P3" s="303"/>
      <c r="Q3" s="303"/>
      <c r="R3" s="303"/>
    </row>
    <row r="4" spans="1:18" x14ac:dyDescent="0.15">
      <c r="A4" s="428"/>
      <c r="B4" s="432"/>
      <c r="C4" s="423"/>
      <c r="D4" s="296" t="s">
        <v>219</v>
      </c>
      <c r="E4" s="297" t="s">
        <v>220</v>
      </c>
      <c r="F4" s="296">
        <v>4</v>
      </c>
      <c r="G4" s="298">
        <v>64</v>
      </c>
      <c r="H4" s="298">
        <v>45</v>
      </c>
      <c r="I4" s="298">
        <f>G4-H4</f>
        <v>19</v>
      </c>
      <c r="J4" s="299" t="s">
        <v>221</v>
      </c>
      <c r="K4" s="298">
        <v>11</v>
      </c>
      <c r="L4" s="296" t="s">
        <v>215</v>
      </c>
      <c r="M4" s="297" t="s">
        <v>216</v>
      </c>
      <c r="N4" s="297" t="s">
        <v>217</v>
      </c>
      <c r="O4" s="304" t="s">
        <v>222</v>
      </c>
      <c r="P4" s="303"/>
      <c r="Q4" s="303"/>
      <c r="R4" s="303"/>
    </row>
    <row r="5" spans="1:18" x14ac:dyDescent="0.15">
      <c r="A5" s="428"/>
      <c r="B5" s="432"/>
      <c r="C5" s="423"/>
      <c r="D5" s="296" t="s">
        <v>223</v>
      </c>
      <c r="E5" s="297" t="s">
        <v>23</v>
      </c>
      <c r="F5" s="296">
        <v>2</v>
      </c>
      <c r="G5" s="298">
        <v>36</v>
      </c>
      <c r="H5" s="298">
        <v>36</v>
      </c>
      <c r="I5" s="298">
        <f>G5-H5</f>
        <v>0</v>
      </c>
      <c r="J5" s="299" t="s">
        <v>224</v>
      </c>
      <c r="K5" s="298">
        <v>16</v>
      </c>
      <c r="L5" s="296" t="s">
        <v>215</v>
      </c>
      <c r="M5" s="297" t="s">
        <v>216</v>
      </c>
      <c r="N5" s="297" t="s">
        <v>217</v>
      </c>
      <c r="O5" s="304" t="s">
        <v>222</v>
      </c>
      <c r="P5" s="303"/>
      <c r="Q5" s="303"/>
      <c r="R5" s="303"/>
    </row>
    <row r="6" spans="1:18" x14ac:dyDescent="0.15">
      <c r="A6" s="428"/>
      <c r="B6" s="432"/>
      <c r="C6" s="423"/>
      <c r="D6" s="296" t="s">
        <v>225</v>
      </c>
      <c r="E6" s="297" t="s">
        <v>226</v>
      </c>
      <c r="F6" s="296">
        <v>2</v>
      </c>
      <c r="G6" s="298">
        <v>112</v>
      </c>
      <c r="H6" s="298">
        <v>0</v>
      </c>
      <c r="I6" s="298">
        <f>G6-H6</f>
        <v>112</v>
      </c>
      <c r="J6" s="299" t="s">
        <v>227</v>
      </c>
      <c r="K6" s="298">
        <v>2</v>
      </c>
      <c r="L6" s="296" t="s">
        <v>215</v>
      </c>
      <c r="M6" s="297" t="s">
        <v>216</v>
      </c>
      <c r="N6" s="297" t="s">
        <v>217</v>
      </c>
      <c r="O6" s="304" t="s">
        <v>218</v>
      </c>
      <c r="P6" s="303"/>
      <c r="Q6" s="303"/>
      <c r="R6" s="303"/>
    </row>
    <row r="7" spans="1:18" x14ac:dyDescent="0.15">
      <c r="A7" s="428"/>
      <c r="B7" s="432"/>
      <c r="C7" s="423"/>
      <c r="D7" s="305" t="s">
        <v>228</v>
      </c>
      <c r="E7" s="306" t="s">
        <v>229</v>
      </c>
      <c r="F7" s="305" t="s">
        <v>230</v>
      </c>
      <c r="G7" s="307">
        <v>8</v>
      </c>
      <c r="H7" s="307">
        <v>4</v>
      </c>
      <c r="I7" s="307">
        <f>G7-H7</f>
        <v>4</v>
      </c>
      <c r="J7" s="308" t="s">
        <v>231</v>
      </c>
      <c r="K7" s="307">
        <v>2</v>
      </c>
      <c r="L7" s="305" t="s">
        <v>215</v>
      </c>
      <c r="M7" s="306" t="s">
        <v>216</v>
      </c>
      <c r="N7" s="306" t="s">
        <v>217</v>
      </c>
      <c r="O7" s="305" t="s">
        <v>222</v>
      </c>
      <c r="P7" s="303"/>
      <c r="Q7" s="303"/>
      <c r="R7" s="303"/>
    </row>
    <row r="8" spans="1:18" x14ac:dyDescent="0.15">
      <c r="A8" s="428"/>
      <c r="B8" s="432"/>
      <c r="C8" s="423"/>
      <c r="D8" s="305" t="s">
        <v>232</v>
      </c>
      <c r="E8" s="306" t="s">
        <v>233</v>
      </c>
      <c r="F8" s="305">
        <v>1</v>
      </c>
      <c r="G8" s="307">
        <v>20</v>
      </c>
      <c r="H8" s="307">
        <v>20</v>
      </c>
      <c r="I8" s="307">
        <v>0</v>
      </c>
      <c r="J8" s="308" t="s">
        <v>224</v>
      </c>
      <c r="K8" s="307">
        <v>10</v>
      </c>
      <c r="L8" s="305" t="s">
        <v>215</v>
      </c>
      <c r="M8" s="306" t="s">
        <v>216</v>
      </c>
      <c r="N8" s="306" t="s">
        <v>217</v>
      </c>
      <c r="O8" s="305" t="s">
        <v>222</v>
      </c>
      <c r="P8" s="303"/>
      <c r="Q8" s="303"/>
      <c r="R8" s="303"/>
    </row>
    <row r="9" spans="1:18" x14ac:dyDescent="0.15">
      <c r="A9" s="428"/>
      <c r="B9" s="431"/>
      <c r="C9" s="426"/>
      <c r="D9" s="296" t="s">
        <v>234</v>
      </c>
      <c r="E9" s="297" t="s">
        <v>235</v>
      </c>
      <c r="F9" s="296" t="s">
        <v>230</v>
      </c>
      <c r="G9" s="298">
        <v>16</v>
      </c>
      <c r="H9" s="298">
        <v>8</v>
      </c>
      <c r="I9" s="298">
        <f t="shared" ref="I9:I18" si="0">G9-H9</f>
        <v>8</v>
      </c>
      <c r="J9" s="299" t="s">
        <v>224</v>
      </c>
      <c r="K9" s="298">
        <v>4</v>
      </c>
      <c r="L9" s="296" t="s">
        <v>215</v>
      </c>
      <c r="M9" s="297" t="s">
        <v>216</v>
      </c>
      <c r="N9" s="297" t="s">
        <v>217</v>
      </c>
      <c r="O9" s="304" t="s">
        <v>222</v>
      </c>
      <c r="P9" s="303"/>
      <c r="Q9" s="303"/>
      <c r="R9" s="303"/>
    </row>
    <row r="10" spans="1:18" x14ac:dyDescent="0.15">
      <c r="A10" s="428"/>
      <c r="B10" s="424" t="s">
        <v>236</v>
      </c>
      <c r="C10" s="425">
        <v>1</v>
      </c>
      <c r="D10" s="296" t="s">
        <v>237</v>
      </c>
      <c r="E10" s="297" t="s">
        <v>238</v>
      </c>
      <c r="F10" s="296">
        <v>1</v>
      </c>
      <c r="G10" s="298">
        <v>28</v>
      </c>
      <c r="H10" s="298">
        <v>0</v>
      </c>
      <c r="I10" s="298">
        <f t="shared" si="0"/>
        <v>28</v>
      </c>
      <c r="J10" s="299" t="s">
        <v>214</v>
      </c>
      <c r="K10" s="298">
        <v>14</v>
      </c>
      <c r="L10" s="296" t="s">
        <v>215</v>
      </c>
      <c r="M10" s="297" t="s">
        <v>216</v>
      </c>
      <c r="N10" s="297" t="s">
        <v>239</v>
      </c>
      <c r="O10" s="304" t="s">
        <v>240</v>
      </c>
      <c r="P10" s="303"/>
      <c r="Q10" s="303"/>
      <c r="R10" s="303"/>
    </row>
    <row r="11" spans="1:18" x14ac:dyDescent="0.15">
      <c r="A11" s="428"/>
      <c r="B11" s="424"/>
      <c r="C11" s="423"/>
      <c r="D11" s="296" t="s">
        <v>241</v>
      </c>
      <c r="E11" s="297" t="s">
        <v>242</v>
      </c>
      <c r="F11" s="296">
        <v>1</v>
      </c>
      <c r="G11" s="298">
        <v>28</v>
      </c>
      <c r="H11" s="298">
        <v>0</v>
      </c>
      <c r="I11" s="298">
        <f t="shared" si="0"/>
        <v>28</v>
      </c>
      <c r="J11" s="299" t="s">
        <v>214</v>
      </c>
      <c r="K11" s="298">
        <v>14</v>
      </c>
      <c r="L11" s="296" t="s">
        <v>215</v>
      </c>
      <c r="M11" s="297" t="s">
        <v>216</v>
      </c>
      <c r="N11" s="297" t="s">
        <v>239</v>
      </c>
      <c r="O11" s="304" t="s">
        <v>240</v>
      </c>
      <c r="P11" s="303"/>
      <c r="Q11" s="303"/>
      <c r="R11" s="303"/>
    </row>
    <row r="12" spans="1:18" x14ac:dyDescent="0.15">
      <c r="A12" s="428"/>
      <c r="B12" s="424"/>
      <c r="C12" s="423"/>
      <c r="D12" s="296" t="s">
        <v>243</v>
      </c>
      <c r="E12" s="297" t="s">
        <v>244</v>
      </c>
      <c r="F12" s="296">
        <v>1</v>
      </c>
      <c r="G12" s="298">
        <v>28</v>
      </c>
      <c r="H12" s="298">
        <v>0</v>
      </c>
      <c r="I12" s="298">
        <f t="shared" si="0"/>
        <v>28</v>
      </c>
      <c r="J12" s="299" t="s">
        <v>214</v>
      </c>
      <c r="K12" s="298">
        <v>14</v>
      </c>
      <c r="L12" s="296" t="s">
        <v>215</v>
      </c>
      <c r="M12" s="297" t="s">
        <v>216</v>
      </c>
      <c r="N12" s="297" t="s">
        <v>239</v>
      </c>
      <c r="O12" s="304" t="s">
        <v>240</v>
      </c>
      <c r="P12" s="303"/>
      <c r="Q12" s="303"/>
      <c r="R12" s="303"/>
    </row>
    <row r="13" spans="1:18" x14ac:dyDescent="0.15">
      <c r="A13" s="428"/>
      <c r="B13" s="424"/>
      <c r="C13" s="423"/>
      <c r="D13" s="296" t="s">
        <v>245</v>
      </c>
      <c r="E13" s="297" t="s">
        <v>246</v>
      </c>
      <c r="F13" s="296">
        <v>1</v>
      </c>
      <c r="G13" s="298">
        <v>28</v>
      </c>
      <c r="H13" s="298">
        <v>0</v>
      </c>
      <c r="I13" s="298">
        <f t="shared" si="0"/>
        <v>28</v>
      </c>
      <c r="J13" s="299" t="s">
        <v>214</v>
      </c>
      <c r="K13" s="298">
        <v>14</v>
      </c>
      <c r="L13" s="296" t="s">
        <v>215</v>
      </c>
      <c r="M13" s="297" t="s">
        <v>216</v>
      </c>
      <c r="N13" s="297" t="s">
        <v>239</v>
      </c>
      <c r="O13" s="304" t="s">
        <v>240</v>
      </c>
      <c r="P13" s="303"/>
      <c r="Q13" s="303"/>
      <c r="R13" s="303"/>
    </row>
    <row r="14" spans="1:18" x14ac:dyDescent="0.15">
      <c r="A14" s="428"/>
      <c r="B14" s="424"/>
      <c r="C14" s="423"/>
      <c r="D14" s="296" t="s">
        <v>247</v>
      </c>
      <c r="E14" s="297" t="s">
        <v>248</v>
      </c>
      <c r="F14" s="296">
        <v>1</v>
      </c>
      <c r="G14" s="298">
        <v>28</v>
      </c>
      <c r="H14" s="298">
        <v>0</v>
      </c>
      <c r="I14" s="298">
        <f t="shared" si="0"/>
        <v>28</v>
      </c>
      <c r="J14" s="299" t="s">
        <v>214</v>
      </c>
      <c r="K14" s="298">
        <v>14</v>
      </c>
      <c r="L14" s="296" t="s">
        <v>215</v>
      </c>
      <c r="M14" s="297" t="s">
        <v>216</v>
      </c>
      <c r="N14" s="297" t="s">
        <v>239</v>
      </c>
      <c r="O14" s="304" t="s">
        <v>240</v>
      </c>
      <c r="P14" s="303"/>
      <c r="Q14" s="303"/>
      <c r="R14" s="303"/>
    </row>
    <row r="15" spans="1:18" x14ac:dyDescent="0.15">
      <c r="A15" s="428"/>
      <c r="B15" s="424"/>
      <c r="C15" s="423"/>
      <c r="D15" s="296" t="s">
        <v>249</v>
      </c>
      <c r="E15" s="297" t="s">
        <v>250</v>
      </c>
      <c r="F15" s="296">
        <v>1</v>
      </c>
      <c r="G15" s="298">
        <v>28</v>
      </c>
      <c r="H15" s="298">
        <v>0</v>
      </c>
      <c r="I15" s="298">
        <f t="shared" si="0"/>
        <v>28</v>
      </c>
      <c r="J15" s="299" t="s">
        <v>214</v>
      </c>
      <c r="K15" s="298">
        <v>14</v>
      </c>
      <c r="L15" s="296" t="s">
        <v>215</v>
      </c>
      <c r="M15" s="297" t="s">
        <v>216</v>
      </c>
      <c r="N15" s="297" t="s">
        <v>239</v>
      </c>
      <c r="O15" s="304" t="s">
        <v>240</v>
      </c>
      <c r="P15" s="303"/>
      <c r="Q15" s="303"/>
      <c r="R15" s="303"/>
    </row>
    <row r="16" spans="1:18" x14ac:dyDescent="0.15">
      <c r="A16" s="428"/>
      <c r="B16" s="424"/>
      <c r="C16" s="426"/>
      <c r="D16" s="296" t="s">
        <v>251</v>
      </c>
      <c r="E16" s="297" t="s">
        <v>252</v>
      </c>
      <c r="F16" s="296">
        <v>1</v>
      </c>
      <c r="G16" s="298">
        <v>28</v>
      </c>
      <c r="H16" s="298">
        <v>0</v>
      </c>
      <c r="I16" s="298">
        <f t="shared" si="0"/>
        <v>28</v>
      </c>
      <c r="J16" s="299" t="s">
        <v>214</v>
      </c>
      <c r="K16" s="298">
        <v>14</v>
      </c>
      <c r="L16" s="296" t="s">
        <v>215</v>
      </c>
      <c r="M16" s="297" t="s">
        <v>216</v>
      </c>
      <c r="N16" s="297" t="s">
        <v>239</v>
      </c>
      <c r="O16" s="304" t="s">
        <v>240</v>
      </c>
      <c r="P16" s="303"/>
      <c r="Q16" s="303"/>
      <c r="R16" s="303"/>
    </row>
    <row r="17" spans="1:18" x14ac:dyDescent="0.15">
      <c r="A17" s="428"/>
      <c r="B17" s="413" t="s">
        <v>253</v>
      </c>
      <c r="C17" s="423">
        <v>1.5</v>
      </c>
      <c r="D17" s="309" t="s">
        <v>254</v>
      </c>
      <c r="E17" s="297" t="s">
        <v>255</v>
      </c>
      <c r="F17" s="296">
        <v>1.5</v>
      </c>
      <c r="G17" s="298">
        <v>28</v>
      </c>
      <c r="H17" s="298">
        <v>28</v>
      </c>
      <c r="I17" s="298">
        <f t="shared" si="0"/>
        <v>0</v>
      </c>
      <c r="J17" s="299" t="s">
        <v>224</v>
      </c>
      <c r="K17" s="298">
        <v>14</v>
      </c>
      <c r="L17" s="310" t="s">
        <v>256</v>
      </c>
      <c r="M17" s="297" t="s">
        <v>216</v>
      </c>
      <c r="N17" s="297" t="s">
        <v>217</v>
      </c>
      <c r="O17" s="304" t="s">
        <v>222</v>
      </c>
      <c r="P17" s="303"/>
      <c r="Q17" s="303"/>
      <c r="R17" s="303"/>
    </row>
    <row r="18" spans="1:18" x14ac:dyDescent="0.15">
      <c r="A18" s="428"/>
      <c r="B18" s="422"/>
      <c r="C18" s="423"/>
      <c r="D18" s="309" t="s">
        <v>257</v>
      </c>
      <c r="E18" s="297" t="s">
        <v>258</v>
      </c>
      <c r="F18" s="296" t="s">
        <v>230</v>
      </c>
      <c r="G18" s="298">
        <v>2</v>
      </c>
      <c r="H18" s="298">
        <v>0</v>
      </c>
      <c r="I18" s="298">
        <f t="shared" si="0"/>
        <v>2</v>
      </c>
      <c r="J18" s="299" t="s">
        <v>214</v>
      </c>
      <c r="K18" s="298">
        <v>1</v>
      </c>
      <c r="L18" s="296" t="s">
        <v>215</v>
      </c>
      <c r="M18" s="297" t="s">
        <v>216</v>
      </c>
      <c r="N18" s="297" t="s">
        <v>217</v>
      </c>
      <c r="O18" s="304" t="s">
        <v>240</v>
      </c>
      <c r="P18" s="303"/>
      <c r="Q18" s="303"/>
      <c r="R18" s="303"/>
    </row>
    <row r="19" spans="1:18" x14ac:dyDescent="0.15">
      <c r="A19" s="428"/>
      <c r="B19" s="311" t="s">
        <v>335</v>
      </c>
      <c r="C19" s="312">
        <v>3</v>
      </c>
      <c r="D19" s="313" t="s">
        <v>1024</v>
      </c>
      <c r="E19" s="314" t="s">
        <v>1025</v>
      </c>
      <c r="F19" s="304">
        <v>3</v>
      </c>
      <c r="G19" s="304">
        <v>54</v>
      </c>
      <c r="H19" s="304">
        <v>50</v>
      </c>
      <c r="I19" s="304">
        <v>4</v>
      </c>
      <c r="J19" s="304" t="s">
        <v>1026</v>
      </c>
      <c r="K19" s="304">
        <v>14</v>
      </c>
      <c r="L19" s="315" t="s">
        <v>256</v>
      </c>
      <c r="M19" s="316" t="s">
        <v>262</v>
      </c>
      <c r="N19" s="316" t="s">
        <v>217</v>
      </c>
      <c r="O19" s="304" t="s">
        <v>263</v>
      </c>
      <c r="P19" s="303"/>
      <c r="Q19" s="303"/>
      <c r="R19" s="303"/>
    </row>
    <row r="20" spans="1:18" x14ac:dyDescent="0.15">
      <c r="A20" s="317"/>
      <c r="B20" s="317"/>
      <c r="C20" s="317">
        <f>SUM(C3:C19)</f>
        <v>15.5</v>
      </c>
      <c r="D20" s="317" t="s">
        <v>41</v>
      </c>
      <c r="E20" s="318">
        <f>COUNTA(E3:E19)</f>
        <v>17</v>
      </c>
      <c r="F20" s="317">
        <f>SUM(F3:F19)</f>
        <v>21.5</v>
      </c>
      <c r="G20" s="317">
        <f>SUM(G3:G19)</f>
        <v>566</v>
      </c>
      <c r="H20" s="317">
        <f>SUM(H3:H19)</f>
        <v>191</v>
      </c>
      <c r="I20" s="317">
        <f>SUM(I3:I19)</f>
        <v>375</v>
      </c>
      <c r="J20" s="308"/>
      <c r="K20" s="317">
        <f>MAX(K3:K19)</f>
        <v>16</v>
      </c>
      <c r="L20" s="317">
        <f>COUNTIF(L3:L19,"=■")</f>
        <v>2</v>
      </c>
      <c r="M20" s="317">
        <f>COUNTIF(M3:M19,"=专业核心课")</f>
        <v>0</v>
      </c>
      <c r="N20" s="317">
        <f>COUNTIF(N3:N19,"=必修")</f>
        <v>10</v>
      </c>
      <c r="O20" s="319"/>
      <c r="P20" s="319">
        <f>COUNTA(P3:P19)</f>
        <v>0</v>
      </c>
      <c r="Q20" s="319">
        <f>COUNTA(Q3:Q19)</f>
        <v>0</v>
      </c>
      <c r="R20" s="319">
        <f>COUNTA(R3:R19)</f>
        <v>0</v>
      </c>
    </row>
    <row r="21" spans="1:18" x14ac:dyDescent="0.15">
      <c r="A21" s="427" t="s">
        <v>269</v>
      </c>
      <c r="B21" s="430" t="s">
        <v>211</v>
      </c>
      <c r="C21" s="425">
        <v>6</v>
      </c>
      <c r="D21" s="296" t="s">
        <v>270</v>
      </c>
      <c r="E21" s="297" t="s">
        <v>271</v>
      </c>
      <c r="F21" s="296">
        <v>1</v>
      </c>
      <c r="G21" s="298">
        <v>36</v>
      </c>
      <c r="H21" s="298">
        <v>0</v>
      </c>
      <c r="I21" s="298">
        <f>G21-H21</f>
        <v>36</v>
      </c>
      <c r="J21" s="299" t="s">
        <v>214</v>
      </c>
      <c r="K21" s="298">
        <v>8</v>
      </c>
      <c r="L21" s="300" t="s">
        <v>215</v>
      </c>
      <c r="M21" s="301" t="s">
        <v>216</v>
      </c>
      <c r="N21" s="301" t="s">
        <v>217</v>
      </c>
      <c r="O21" s="302" t="s">
        <v>218</v>
      </c>
      <c r="P21" s="303"/>
      <c r="Q21" s="303"/>
      <c r="R21" s="303"/>
    </row>
    <row r="22" spans="1:18" x14ac:dyDescent="0.15">
      <c r="A22" s="428"/>
      <c r="B22" s="432"/>
      <c r="C22" s="423"/>
      <c r="D22" s="296" t="s">
        <v>272</v>
      </c>
      <c r="E22" s="297" t="s">
        <v>13</v>
      </c>
      <c r="F22" s="296">
        <v>3</v>
      </c>
      <c r="G22" s="298">
        <v>51</v>
      </c>
      <c r="H22" s="298">
        <v>39</v>
      </c>
      <c r="I22" s="298">
        <f>G22-H22</f>
        <v>12</v>
      </c>
      <c r="J22" s="299" t="s">
        <v>273</v>
      </c>
      <c r="K22" s="298">
        <v>16</v>
      </c>
      <c r="L22" s="296" t="s">
        <v>215</v>
      </c>
      <c r="M22" s="297" t="s">
        <v>216</v>
      </c>
      <c r="N22" s="297" t="s">
        <v>217</v>
      </c>
      <c r="O22" s="304" t="s">
        <v>222</v>
      </c>
      <c r="P22" s="303"/>
      <c r="Q22" s="303"/>
      <c r="R22" s="303"/>
    </row>
    <row r="23" spans="1:18" x14ac:dyDescent="0.15">
      <c r="A23" s="428"/>
      <c r="B23" s="432"/>
      <c r="C23" s="423"/>
      <c r="D23" s="305" t="s">
        <v>274</v>
      </c>
      <c r="E23" s="306" t="s">
        <v>275</v>
      </c>
      <c r="F23" s="305" t="s">
        <v>230</v>
      </c>
      <c r="G23" s="307">
        <v>8</v>
      </c>
      <c r="H23" s="307">
        <v>4</v>
      </c>
      <c r="I23" s="307">
        <f>G23-H23</f>
        <v>4</v>
      </c>
      <c r="J23" s="308" t="s">
        <v>231</v>
      </c>
      <c r="K23" s="307">
        <v>2</v>
      </c>
      <c r="L23" s="305" t="s">
        <v>215</v>
      </c>
      <c r="M23" s="306" t="s">
        <v>216</v>
      </c>
      <c r="N23" s="306" t="s">
        <v>217</v>
      </c>
      <c r="O23" s="305" t="s">
        <v>222</v>
      </c>
      <c r="P23" s="303"/>
      <c r="Q23" s="303"/>
      <c r="R23" s="303"/>
    </row>
    <row r="24" spans="1:18" x14ac:dyDescent="0.15">
      <c r="A24" s="428"/>
      <c r="B24" s="431"/>
      <c r="C24" s="426"/>
      <c r="D24" s="296" t="s">
        <v>276</v>
      </c>
      <c r="E24" s="297" t="s">
        <v>277</v>
      </c>
      <c r="F24" s="296">
        <v>2</v>
      </c>
      <c r="G24" s="298">
        <v>16</v>
      </c>
      <c r="H24" s="298">
        <v>6</v>
      </c>
      <c r="I24" s="298">
        <f t="shared" ref="I24:I35" si="1">G24-H24</f>
        <v>10</v>
      </c>
      <c r="J24" s="299" t="s">
        <v>224</v>
      </c>
      <c r="K24" s="298">
        <v>3</v>
      </c>
      <c r="L24" s="296" t="s">
        <v>215</v>
      </c>
      <c r="M24" s="297" t="s">
        <v>216</v>
      </c>
      <c r="N24" s="297" t="s">
        <v>217</v>
      </c>
      <c r="O24" s="304" t="s">
        <v>278</v>
      </c>
      <c r="P24" s="303"/>
      <c r="Q24" s="303"/>
      <c r="R24" s="303"/>
    </row>
    <row r="25" spans="1:18" x14ac:dyDescent="0.15">
      <c r="A25" s="428"/>
      <c r="B25" s="424" t="s">
        <v>236</v>
      </c>
      <c r="C25" s="425">
        <v>2</v>
      </c>
      <c r="D25" s="296" t="s">
        <v>237</v>
      </c>
      <c r="E25" s="297" t="s">
        <v>238</v>
      </c>
      <c r="F25" s="296">
        <v>1</v>
      </c>
      <c r="G25" s="298">
        <v>28</v>
      </c>
      <c r="H25" s="298">
        <v>0</v>
      </c>
      <c r="I25" s="298">
        <f t="shared" si="1"/>
        <v>28</v>
      </c>
      <c r="J25" s="299" t="s">
        <v>214</v>
      </c>
      <c r="K25" s="298">
        <v>14</v>
      </c>
      <c r="L25" s="296" t="s">
        <v>215</v>
      </c>
      <c r="M25" s="297" t="s">
        <v>216</v>
      </c>
      <c r="N25" s="297" t="s">
        <v>239</v>
      </c>
      <c r="O25" s="304" t="s">
        <v>240</v>
      </c>
      <c r="P25" s="303"/>
      <c r="Q25" s="303"/>
      <c r="R25" s="303"/>
    </row>
    <row r="26" spans="1:18" x14ac:dyDescent="0.15">
      <c r="A26" s="428"/>
      <c r="B26" s="424"/>
      <c r="C26" s="423"/>
      <c r="D26" s="296" t="s">
        <v>241</v>
      </c>
      <c r="E26" s="297" t="s">
        <v>242</v>
      </c>
      <c r="F26" s="296">
        <v>1</v>
      </c>
      <c r="G26" s="298">
        <v>28</v>
      </c>
      <c r="H26" s="298">
        <v>0</v>
      </c>
      <c r="I26" s="298">
        <f t="shared" si="1"/>
        <v>28</v>
      </c>
      <c r="J26" s="299" t="s">
        <v>214</v>
      </c>
      <c r="K26" s="298">
        <v>14</v>
      </c>
      <c r="L26" s="296" t="s">
        <v>215</v>
      </c>
      <c r="M26" s="297" t="s">
        <v>216</v>
      </c>
      <c r="N26" s="297" t="s">
        <v>239</v>
      </c>
      <c r="O26" s="304" t="s">
        <v>240</v>
      </c>
      <c r="P26" s="303"/>
      <c r="Q26" s="303"/>
      <c r="R26" s="303"/>
    </row>
    <row r="27" spans="1:18" x14ac:dyDescent="0.15">
      <c r="A27" s="428"/>
      <c r="B27" s="424"/>
      <c r="C27" s="423"/>
      <c r="D27" s="296" t="s">
        <v>243</v>
      </c>
      <c r="E27" s="297" t="s">
        <v>244</v>
      </c>
      <c r="F27" s="296">
        <v>1</v>
      </c>
      <c r="G27" s="298">
        <v>28</v>
      </c>
      <c r="H27" s="298">
        <v>0</v>
      </c>
      <c r="I27" s="298">
        <f t="shared" si="1"/>
        <v>28</v>
      </c>
      <c r="J27" s="299" t="s">
        <v>214</v>
      </c>
      <c r="K27" s="298">
        <v>14</v>
      </c>
      <c r="L27" s="296" t="s">
        <v>215</v>
      </c>
      <c r="M27" s="297" t="s">
        <v>216</v>
      </c>
      <c r="N27" s="297" t="s">
        <v>239</v>
      </c>
      <c r="O27" s="304" t="s">
        <v>240</v>
      </c>
      <c r="P27" s="303"/>
      <c r="Q27" s="303"/>
      <c r="R27" s="303"/>
    </row>
    <row r="28" spans="1:18" x14ac:dyDescent="0.15">
      <c r="A28" s="428"/>
      <c r="B28" s="424"/>
      <c r="C28" s="423"/>
      <c r="D28" s="296" t="s">
        <v>245</v>
      </c>
      <c r="E28" s="297" t="s">
        <v>246</v>
      </c>
      <c r="F28" s="296">
        <v>1</v>
      </c>
      <c r="G28" s="298">
        <v>28</v>
      </c>
      <c r="H28" s="298">
        <v>0</v>
      </c>
      <c r="I28" s="298">
        <f t="shared" si="1"/>
        <v>28</v>
      </c>
      <c r="J28" s="299" t="s">
        <v>214</v>
      </c>
      <c r="K28" s="298">
        <v>14</v>
      </c>
      <c r="L28" s="296" t="s">
        <v>215</v>
      </c>
      <c r="M28" s="297" t="s">
        <v>216</v>
      </c>
      <c r="N28" s="297" t="s">
        <v>239</v>
      </c>
      <c r="O28" s="304" t="s">
        <v>240</v>
      </c>
      <c r="P28" s="303"/>
      <c r="Q28" s="303"/>
      <c r="R28" s="303"/>
    </row>
    <row r="29" spans="1:18" x14ac:dyDescent="0.15">
      <c r="A29" s="428"/>
      <c r="B29" s="424"/>
      <c r="C29" s="423"/>
      <c r="D29" s="296" t="s">
        <v>247</v>
      </c>
      <c r="E29" s="297" t="s">
        <v>248</v>
      </c>
      <c r="F29" s="296">
        <v>1</v>
      </c>
      <c r="G29" s="298">
        <v>28</v>
      </c>
      <c r="H29" s="298">
        <v>0</v>
      </c>
      <c r="I29" s="298">
        <f t="shared" si="1"/>
        <v>28</v>
      </c>
      <c r="J29" s="299" t="s">
        <v>214</v>
      </c>
      <c r="K29" s="298">
        <v>14</v>
      </c>
      <c r="L29" s="296" t="s">
        <v>215</v>
      </c>
      <c r="M29" s="297" t="s">
        <v>216</v>
      </c>
      <c r="N29" s="297" t="s">
        <v>239</v>
      </c>
      <c r="O29" s="304" t="s">
        <v>240</v>
      </c>
      <c r="P29" s="303"/>
      <c r="Q29" s="303"/>
      <c r="R29" s="303"/>
    </row>
    <row r="30" spans="1:18" x14ac:dyDescent="0.15">
      <c r="A30" s="428"/>
      <c r="B30" s="424"/>
      <c r="C30" s="423"/>
      <c r="D30" s="296" t="s">
        <v>249</v>
      </c>
      <c r="E30" s="297" t="s">
        <v>250</v>
      </c>
      <c r="F30" s="296">
        <v>1</v>
      </c>
      <c r="G30" s="298">
        <v>28</v>
      </c>
      <c r="H30" s="298">
        <v>0</v>
      </c>
      <c r="I30" s="298">
        <f t="shared" si="1"/>
        <v>28</v>
      </c>
      <c r="J30" s="299" t="s">
        <v>214</v>
      </c>
      <c r="K30" s="298">
        <v>14</v>
      </c>
      <c r="L30" s="296" t="s">
        <v>215</v>
      </c>
      <c r="M30" s="297" t="s">
        <v>216</v>
      </c>
      <c r="N30" s="297" t="s">
        <v>239</v>
      </c>
      <c r="O30" s="304" t="s">
        <v>240</v>
      </c>
      <c r="P30" s="303"/>
      <c r="Q30" s="303"/>
      <c r="R30" s="303"/>
    </row>
    <row r="31" spans="1:18" x14ac:dyDescent="0.15">
      <c r="A31" s="428"/>
      <c r="B31" s="424"/>
      <c r="C31" s="423"/>
      <c r="D31" s="296" t="s">
        <v>251</v>
      </c>
      <c r="E31" s="297" t="s">
        <v>252</v>
      </c>
      <c r="F31" s="296">
        <v>1</v>
      </c>
      <c r="G31" s="298">
        <v>28</v>
      </c>
      <c r="H31" s="298">
        <v>0</v>
      </c>
      <c r="I31" s="298">
        <f t="shared" si="1"/>
        <v>28</v>
      </c>
      <c r="J31" s="299" t="s">
        <v>214</v>
      </c>
      <c r="K31" s="298">
        <v>14</v>
      </c>
      <c r="L31" s="296" t="s">
        <v>215</v>
      </c>
      <c r="M31" s="297" t="s">
        <v>216</v>
      </c>
      <c r="N31" s="297" t="s">
        <v>239</v>
      </c>
      <c r="O31" s="304" t="s">
        <v>240</v>
      </c>
      <c r="P31" s="303"/>
      <c r="Q31" s="303"/>
      <c r="R31" s="303"/>
    </row>
    <row r="32" spans="1:18" x14ac:dyDescent="0.15">
      <c r="A32" s="428"/>
      <c r="B32" s="430" t="s">
        <v>253</v>
      </c>
      <c r="C32" s="425">
        <v>6</v>
      </c>
      <c r="D32" s="309" t="s">
        <v>279</v>
      </c>
      <c r="E32" s="297" t="s">
        <v>280</v>
      </c>
      <c r="F32" s="296">
        <v>0.5</v>
      </c>
      <c r="G32" s="298">
        <v>12</v>
      </c>
      <c r="H32" s="298">
        <v>12</v>
      </c>
      <c r="I32" s="298">
        <f t="shared" si="1"/>
        <v>0</v>
      </c>
      <c r="J32" s="299" t="s">
        <v>281</v>
      </c>
      <c r="K32" s="298">
        <v>2</v>
      </c>
      <c r="L32" s="296" t="s">
        <v>215</v>
      </c>
      <c r="M32" s="297" t="s">
        <v>216</v>
      </c>
      <c r="N32" s="297" t="s">
        <v>217</v>
      </c>
      <c r="O32" s="304" t="s">
        <v>222</v>
      </c>
      <c r="P32" s="303"/>
      <c r="Q32" s="303"/>
      <c r="R32" s="303"/>
    </row>
    <row r="33" spans="1:18" x14ac:dyDescent="0.15">
      <c r="A33" s="428"/>
      <c r="B33" s="432"/>
      <c r="C33" s="423"/>
      <c r="D33" s="309" t="s">
        <v>282</v>
      </c>
      <c r="E33" s="297" t="s">
        <v>283</v>
      </c>
      <c r="F33" s="296">
        <v>1.5</v>
      </c>
      <c r="G33" s="298">
        <v>28</v>
      </c>
      <c r="H33" s="298">
        <v>28</v>
      </c>
      <c r="I33" s="298">
        <f t="shared" si="1"/>
        <v>0</v>
      </c>
      <c r="J33" s="299" t="s">
        <v>224</v>
      </c>
      <c r="K33" s="298">
        <v>14</v>
      </c>
      <c r="L33" s="310" t="s">
        <v>256</v>
      </c>
      <c r="M33" s="297" t="s">
        <v>216</v>
      </c>
      <c r="N33" s="297" t="s">
        <v>217</v>
      </c>
      <c r="O33" s="304" t="s">
        <v>263</v>
      </c>
      <c r="P33" s="303"/>
      <c r="Q33" s="303"/>
      <c r="R33" s="303"/>
    </row>
    <row r="34" spans="1:18" x14ac:dyDescent="0.15">
      <c r="A34" s="428"/>
      <c r="B34" s="432"/>
      <c r="C34" s="423"/>
      <c r="D34" s="309" t="s">
        <v>284</v>
      </c>
      <c r="E34" s="297" t="s">
        <v>285</v>
      </c>
      <c r="F34" s="296">
        <v>2</v>
      </c>
      <c r="G34" s="298">
        <v>32</v>
      </c>
      <c r="H34" s="298">
        <v>6</v>
      </c>
      <c r="I34" s="298">
        <f t="shared" si="1"/>
        <v>26</v>
      </c>
      <c r="J34" s="299" t="s">
        <v>224</v>
      </c>
      <c r="K34" s="298">
        <v>16</v>
      </c>
      <c r="L34" s="296" t="s">
        <v>215</v>
      </c>
      <c r="M34" s="297" t="s">
        <v>216</v>
      </c>
      <c r="N34" s="297" t="s">
        <v>217</v>
      </c>
      <c r="O34" s="304" t="s">
        <v>263</v>
      </c>
      <c r="P34" s="303"/>
      <c r="Q34" s="303"/>
      <c r="R34" s="303"/>
    </row>
    <row r="35" spans="1:18" x14ac:dyDescent="0.15">
      <c r="A35" s="428"/>
      <c r="B35" s="432"/>
      <c r="C35" s="423"/>
      <c r="D35" s="309" t="s">
        <v>286</v>
      </c>
      <c r="E35" s="297" t="s">
        <v>287</v>
      </c>
      <c r="F35" s="296">
        <v>2</v>
      </c>
      <c r="G35" s="298">
        <v>48</v>
      </c>
      <c r="H35" s="298">
        <v>0</v>
      </c>
      <c r="I35" s="298">
        <f t="shared" si="1"/>
        <v>48</v>
      </c>
      <c r="J35" s="299" t="s">
        <v>288</v>
      </c>
      <c r="K35" s="298">
        <v>12</v>
      </c>
      <c r="L35" s="310" t="s">
        <v>256</v>
      </c>
      <c r="M35" s="297" t="s">
        <v>216</v>
      </c>
      <c r="N35" s="297" t="s">
        <v>217</v>
      </c>
      <c r="O35" s="304" t="s">
        <v>289</v>
      </c>
      <c r="P35" s="303"/>
      <c r="Q35" s="303"/>
      <c r="R35" s="303"/>
    </row>
    <row r="36" spans="1:18" x14ac:dyDescent="0.15">
      <c r="A36" s="428"/>
      <c r="B36" s="413" t="s">
        <v>297</v>
      </c>
      <c r="C36" s="425">
        <v>6</v>
      </c>
      <c r="D36" s="320" t="s">
        <v>1027</v>
      </c>
      <c r="E36" s="321" t="s">
        <v>382</v>
      </c>
      <c r="F36" s="304">
        <v>4</v>
      </c>
      <c r="G36" s="304">
        <v>64</v>
      </c>
      <c r="H36" s="304">
        <v>56</v>
      </c>
      <c r="I36" s="304">
        <v>8</v>
      </c>
      <c r="J36" s="304" t="s">
        <v>221</v>
      </c>
      <c r="K36" s="304">
        <v>16</v>
      </c>
      <c r="L36" s="286" t="s">
        <v>256</v>
      </c>
      <c r="M36" s="316" t="s">
        <v>300</v>
      </c>
      <c r="N36" s="316" t="s">
        <v>217</v>
      </c>
      <c r="O36" s="304" t="s">
        <v>278</v>
      </c>
      <c r="P36" s="303"/>
      <c r="Q36" s="303"/>
      <c r="R36" s="303"/>
    </row>
    <row r="37" spans="1:18" x14ac:dyDescent="0.15">
      <c r="A37" s="428"/>
      <c r="B37" s="414"/>
      <c r="C37" s="426"/>
      <c r="D37" s="322" t="s">
        <v>1028</v>
      </c>
      <c r="E37" s="323" t="s">
        <v>1029</v>
      </c>
      <c r="F37" s="305">
        <v>2</v>
      </c>
      <c r="G37" s="305">
        <v>56</v>
      </c>
      <c r="H37" s="305">
        <v>0</v>
      </c>
      <c r="I37" s="305">
        <v>56</v>
      </c>
      <c r="J37" s="305" t="s">
        <v>361</v>
      </c>
      <c r="K37" s="305">
        <v>2</v>
      </c>
      <c r="L37" s="305" t="s">
        <v>215</v>
      </c>
      <c r="M37" s="306" t="s">
        <v>300</v>
      </c>
      <c r="N37" s="306" t="s">
        <v>217</v>
      </c>
      <c r="O37" s="305" t="s">
        <v>263</v>
      </c>
      <c r="P37" s="303"/>
      <c r="Q37" s="303"/>
      <c r="R37" s="303"/>
    </row>
    <row r="38" spans="1:18" x14ac:dyDescent="0.15">
      <c r="A38" s="428"/>
      <c r="B38" s="311" t="s">
        <v>330</v>
      </c>
      <c r="C38" s="304">
        <v>2</v>
      </c>
      <c r="D38" s="320" t="s">
        <v>1030</v>
      </c>
      <c r="E38" s="321" t="s">
        <v>1031</v>
      </c>
      <c r="F38" s="304">
        <v>2</v>
      </c>
      <c r="G38" s="324">
        <v>32</v>
      </c>
      <c r="H38" s="324">
        <v>16</v>
      </c>
      <c r="I38" s="324">
        <f>G38-H38</f>
        <v>16</v>
      </c>
      <c r="J38" s="299" t="s">
        <v>349</v>
      </c>
      <c r="K38" s="324">
        <v>16</v>
      </c>
      <c r="L38" s="304" t="s">
        <v>215</v>
      </c>
      <c r="M38" s="316" t="s">
        <v>329</v>
      </c>
      <c r="N38" s="316" t="s">
        <v>239</v>
      </c>
      <c r="O38" s="304" t="s">
        <v>263</v>
      </c>
      <c r="P38" s="303"/>
      <c r="Q38" s="303"/>
      <c r="R38" s="303"/>
    </row>
    <row r="39" spans="1:18" x14ac:dyDescent="0.15">
      <c r="A39" s="428"/>
      <c r="B39" s="311" t="s">
        <v>335</v>
      </c>
      <c r="C39" s="304">
        <v>3</v>
      </c>
      <c r="D39" s="325" t="s">
        <v>1032</v>
      </c>
      <c r="E39" s="316" t="s">
        <v>1033</v>
      </c>
      <c r="F39" s="304">
        <v>3</v>
      </c>
      <c r="G39" s="304">
        <v>54</v>
      </c>
      <c r="H39" s="304">
        <v>46</v>
      </c>
      <c r="I39" s="304">
        <v>8</v>
      </c>
      <c r="J39" s="304" t="s">
        <v>221</v>
      </c>
      <c r="K39" s="304">
        <v>16</v>
      </c>
      <c r="L39" s="286" t="s">
        <v>256</v>
      </c>
      <c r="M39" s="316" t="s">
        <v>262</v>
      </c>
      <c r="N39" s="316" t="s">
        <v>217</v>
      </c>
      <c r="O39" s="304" t="s">
        <v>263</v>
      </c>
      <c r="P39" s="303"/>
      <c r="Q39" s="303"/>
      <c r="R39" s="303"/>
    </row>
    <row r="40" spans="1:18" x14ac:dyDescent="0.15">
      <c r="A40" s="317"/>
      <c r="B40" s="317"/>
      <c r="C40" s="317">
        <f>SUM(C21:C39)</f>
        <v>25</v>
      </c>
      <c r="D40" s="317" t="s">
        <v>41</v>
      </c>
      <c r="E40" s="318">
        <f>COUNTA(E21:E39)</f>
        <v>19</v>
      </c>
      <c r="F40" s="319">
        <f>SUM(F21:F39)</f>
        <v>30</v>
      </c>
      <c r="G40" s="317">
        <f>SUM(G21:G39)</f>
        <v>633</v>
      </c>
      <c r="H40" s="317">
        <f>SUM(H21:H39)</f>
        <v>213</v>
      </c>
      <c r="I40" s="317">
        <f>SUM(I21:I39)</f>
        <v>420</v>
      </c>
      <c r="J40" s="326"/>
      <c r="K40" s="317">
        <f>MAX(K21:K39)</f>
        <v>16</v>
      </c>
      <c r="L40" s="317">
        <f>COUNTIF(L21:L39,"=■")</f>
        <v>4</v>
      </c>
      <c r="M40" s="317">
        <f>COUNTIF(M21:M39,"=专业核心课")</f>
        <v>2</v>
      </c>
      <c r="N40" s="317">
        <f>COUNTIF(N21:N39,"=必修")</f>
        <v>11</v>
      </c>
      <c r="O40" s="317"/>
      <c r="P40" s="327">
        <f>COUNTA(P21:P39)</f>
        <v>0</v>
      </c>
      <c r="Q40" s="327">
        <f>COUNTA(Q21:Q39)</f>
        <v>0</v>
      </c>
      <c r="R40" s="327">
        <f>COUNTA(R21:R39)</f>
        <v>0</v>
      </c>
    </row>
    <row r="41" spans="1:18" x14ac:dyDescent="0.15">
      <c r="A41" s="427" t="s">
        <v>301</v>
      </c>
      <c r="B41" s="430" t="s">
        <v>211</v>
      </c>
      <c r="C41" s="425">
        <v>0.5</v>
      </c>
      <c r="D41" s="305" t="s">
        <v>302</v>
      </c>
      <c r="E41" s="306" t="s">
        <v>303</v>
      </c>
      <c r="F41" s="305" t="s">
        <v>230</v>
      </c>
      <c r="G41" s="307">
        <v>8</v>
      </c>
      <c r="H41" s="307">
        <v>4</v>
      </c>
      <c r="I41" s="307">
        <f>G41-H41</f>
        <v>4</v>
      </c>
      <c r="J41" s="308" t="s">
        <v>231</v>
      </c>
      <c r="K41" s="307">
        <v>2</v>
      </c>
      <c r="L41" s="305" t="s">
        <v>215</v>
      </c>
      <c r="M41" s="306" t="s">
        <v>216</v>
      </c>
      <c r="N41" s="306" t="s">
        <v>217</v>
      </c>
      <c r="O41" s="305" t="s">
        <v>222</v>
      </c>
      <c r="P41" s="303"/>
      <c r="Q41" s="303"/>
      <c r="R41" s="303"/>
    </row>
    <row r="42" spans="1:18" x14ac:dyDescent="0.15">
      <c r="A42" s="427"/>
      <c r="B42" s="431"/>
      <c r="C42" s="426"/>
      <c r="D42" s="305" t="s">
        <v>304</v>
      </c>
      <c r="E42" s="306" t="s">
        <v>305</v>
      </c>
      <c r="F42" s="305">
        <v>0.5</v>
      </c>
      <c r="G42" s="307">
        <v>6</v>
      </c>
      <c r="H42" s="307">
        <v>0</v>
      </c>
      <c r="I42" s="307">
        <f t="shared" ref="I42:I50" si="2">G42-H42</f>
        <v>6</v>
      </c>
      <c r="J42" s="308" t="s">
        <v>214</v>
      </c>
      <c r="K42" s="307">
        <v>3</v>
      </c>
      <c r="L42" s="328" t="s">
        <v>215</v>
      </c>
      <c r="M42" s="329" t="s">
        <v>216</v>
      </c>
      <c r="N42" s="330" t="s">
        <v>217</v>
      </c>
      <c r="O42" s="328" t="s">
        <v>218</v>
      </c>
      <c r="P42" s="303"/>
      <c r="Q42" s="303"/>
      <c r="R42" s="303"/>
    </row>
    <row r="43" spans="1:18" x14ac:dyDescent="0.15">
      <c r="A43" s="427"/>
      <c r="B43" s="424" t="s">
        <v>236</v>
      </c>
      <c r="C43" s="425">
        <v>1</v>
      </c>
      <c r="D43" s="305" t="s">
        <v>237</v>
      </c>
      <c r="E43" s="306" t="s">
        <v>238</v>
      </c>
      <c r="F43" s="305">
        <v>1</v>
      </c>
      <c r="G43" s="307">
        <v>28</v>
      </c>
      <c r="H43" s="307">
        <v>0</v>
      </c>
      <c r="I43" s="307">
        <f t="shared" si="2"/>
        <v>28</v>
      </c>
      <c r="J43" s="308" t="s">
        <v>214</v>
      </c>
      <c r="K43" s="307">
        <v>14</v>
      </c>
      <c r="L43" s="305" t="s">
        <v>215</v>
      </c>
      <c r="M43" s="306" t="s">
        <v>216</v>
      </c>
      <c r="N43" s="306" t="s">
        <v>239</v>
      </c>
      <c r="O43" s="305" t="s">
        <v>240</v>
      </c>
      <c r="P43" s="303"/>
      <c r="Q43" s="303"/>
      <c r="R43" s="303"/>
    </row>
    <row r="44" spans="1:18" x14ac:dyDescent="0.15">
      <c r="A44" s="427"/>
      <c r="B44" s="424"/>
      <c r="C44" s="423"/>
      <c r="D44" s="305" t="s">
        <v>241</v>
      </c>
      <c r="E44" s="306" t="s">
        <v>242</v>
      </c>
      <c r="F44" s="305">
        <v>1</v>
      </c>
      <c r="G44" s="307">
        <v>28</v>
      </c>
      <c r="H44" s="307">
        <v>0</v>
      </c>
      <c r="I44" s="307">
        <f t="shared" si="2"/>
        <v>28</v>
      </c>
      <c r="J44" s="308" t="s">
        <v>214</v>
      </c>
      <c r="K44" s="307">
        <v>14</v>
      </c>
      <c r="L44" s="305" t="s">
        <v>215</v>
      </c>
      <c r="M44" s="306" t="s">
        <v>216</v>
      </c>
      <c r="N44" s="306" t="s">
        <v>239</v>
      </c>
      <c r="O44" s="305" t="s">
        <v>240</v>
      </c>
      <c r="P44" s="303"/>
      <c r="Q44" s="303"/>
      <c r="R44" s="303"/>
    </row>
    <row r="45" spans="1:18" x14ac:dyDescent="0.15">
      <c r="A45" s="427"/>
      <c r="B45" s="424"/>
      <c r="C45" s="423"/>
      <c r="D45" s="305" t="s">
        <v>243</v>
      </c>
      <c r="E45" s="306" t="s">
        <v>244</v>
      </c>
      <c r="F45" s="305">
        <v>1</v>
      </c>
      <c r="G45" s="307">
        <v>28</v>
      </c>
      <c r="H45" s="307">
        <v>0</v>
      </c>
      <c r="I45" s="307">
        <f t="shared" si="2"/>
        <v>28</v>
      </c>
      <c r="J45" s="308" t="s">
        <v>214</v>
      </c>
      <c r="K45" s="307">
        <v>14</v>
      </c>
      <c r="L45" s="305" t="s">
        <v>215</v>
      </c>
      <c r="M45" s="306" t="s">
        <v>216</v>
      </c>
      <c r="N45" s="306" t="s">
        <v>239</v>
      </c>
      <c r="O45" s="305" t="s">
        <v>240</v>
      </c>
      <c r="P45" s="303"/>
      <c r="Q45" s="303"/>
      <c r="R45" s="303"/>
    </row>
    <row r="46" spans="1:18" x14ac:dyDescent="0.15">
      <c r="A46" s="427"/>
      <c r="B46" s="424"/>
      <c r="C46" s="423"/>
      <c r="D46" s="305" t="s">
        <v>245</v>
      </c>
      <c r="E46" s="306" t="s">
        <v>246</v>
      </c>
      <c r="F46" s="305">
        <v>1</v>
      </c>
      <c r="G46" s="307">
        <v>28</v>
      </c>
      <c r="H46" s="307">
        <v>0</v>
      </c>
      <c r="I46" s="307">
        <f t="shared" si="2"/>
        <v>28</v>
      </c>
      <c r="J46" s="308" t="s">
        <v>214</v>
      </c>
      <c r="K46" s="307">
        <v>14</v>
      </c>
      <c r="L46" s="305" t="s">
        <v>215</v>
      </c>
      <c r="M46" s="306" t="s">
        <v>216</v>
      </c>
      <c r="N46" s="306" t="s">
        <v>239</v>
      </c>
      <c r="O46" s="305" t="s">
        <v>240</v>
      </c>
      <c r="P46" s="303"/>
      <c r="Q46" s="303"/>
      <c r="R46" s="303"/>
    </row>
    <row r="47" spans="1:18" x14ac:dyDescent="0.15">
      <c r="A47" s="427"/>
      <c r="B47" s="424"/>
      <c r="C47" s="423"/>
      <c r="D47" s="305" t="s">
        <v>247</v>
      </c>
      <c r="E47" s="306" t="s">
        <v>248</v>
      </c>
      <c r="F47" s="305">
        <v>1</v>
      </c>
      <c r="G47" s="307">
        <v>28</v>
      </c>
      <c r="H47" s="307">
        <v>0</v>
      </c>
      <c r="I47" s="307">
        <f t="shared" si="2"/>
        <v>28</v>
      </c>
      <c r="J47" s="308" t="s">
        <v>214</v>
      </c>
      <c r="K47" s="307">
        <v>14</v>
      </c>
      <c r="L47" s="305" t="s">
        <v>215</v>
      </c>
      <c r="M47" s="306" t="s">
        <v>216</v>
      </c>
      <c r="N47" s="306" t="s">
        <v>239</v>
      </c>
      <c r="O47" s="305" t="s">
        <v>240</v>
      </c>
      <c r="P47" s="303"/>
      <c r="Q47" s="303"/>
      <c r="R47" s="303"/>
    </row>
    <row r="48" spans="1:18" x14ac:dyDescent="0.15">
      <c r="A48" s="427"/>
      <c r="B48" s="424"/>
      <c r="C48" s="423"/>
      <c r="D48" s="305" t="s">
        <v>249</v>
      </c>
      <c r="E48" s="306" t="s">
        <v>250</v>
      </c>
      <c r="F48" s="305">
        <v>1</v>
      </c>
      <c r="G48" s="307">
        <v>28</v>
      </c>
      <c r="H48" s="307">
        <v>0</v>
      </c>
      <c r="I48" s="307">
        <f t="shared" si="2"/>
        <v>28</v>
      </c>
      <c r="J48" s="308" t="s">
        <v>214</v>
      </c>
      <c r="K48" s="307">
        <v>14</v>
      </c>
      <c r="L48" s="305" t="s">
        <v>215</v>
      </c>
      <c r="M48" s="306" t="s">
        <v>216</v>
      </c>
      <c r="N48" s="306" t="s">
        <v>239</v>
      </c>
      <c r="O48" s="305" t="s">
        <v>240</v>
      </c>
      <c r="P48" s="303"/>
      <c r="Q48" s="303"/>
      <c r="R48" s="303"/>
    </row>
    <row r="49" spans="1:18" x14ac:dyDescent="0.15">
      <c r="A49" s="427"/>
      <c r="B49" s="424"/>
      <c r="C49" s="426"/>
      <c r="D49" s="305" t="s">
        <v>251</v>
      </c>
      <c r="E49" s="306" t="s">
        <v>252</v>
      </c>
      <c r="F49" s="305">
        <v>1</v>
      </c>
      <c r="G49" s="307">
        <v>28</v>
      </c>
      <c r="H49" s="307">
        <v>0</v>
      </c>
      <c r="I49" s="307">
        <f t="shared" si="2"/>
        <v>28</v>
      </c>
      <c r="J49" s="308" t="s">
        <v>214</v>
      </c>
      <c r="K49" s="307">
        <v>14</v>
      </c>
      <c r="L49" s="305" t="s">
        <v>215</v>
      </c>
      <c r="M49" s="306" t="s">
        <v>216</v>
      </c>
      <c r="N49" s="306" t="s">
        <v>239</v>
      </c>
      <c r="O49" s="305" t="s">
        <v>240</v>
      </c>
      <c r="P49" s="303"/>
      <c r="Q49" s="303"/>
      <c r="R49" s="303"/>
    </row>
    <row r="50" spans="1:18" x14ac:dyDescent="0.15">
      <c r="A50" s="427"/>
      <c r="B50" s="331" t="s">
        <v>253</v>
      </c>
      <c r="C50" s="332">
        <v>4</v>
      </c>
      <c r="D50" s="333" t="s">
        <v>1034</v>
      </c>
      <c r="E50" s="306" t="s">
        <v>602</v>
      </c>
      <c r="F50" s="305">
        <v>4</v>
      </c>
      <c r="G50" s="305">
        <v>64</v>
      </c>
      <c r="H50" s="305">
        <v>32</v>
      </c>
      <c r="I50" s="305">
        <f t="shared" si="2"/>
        <v>32</v>
      </c>
      <c r="J50" s="334" t="s">
        <v>231</v>
      </c>
      <c r="K50" s="305">
        <v>16</v>
      </c>
      <c r="L50" s="287" t="s">
        <v>256</v>
      </c>
      <c r="M50" s="306" t="s">
        <v>262</v>
      </c>
      <c r="N50" s="306" t="s">
        <v>217</v>
      </c>
      <c r="O50" s="305" t="s">
        <v>263</v>
      </c>
      <c r="P50" s="303"/>
      <c r="Q50" s="303"/>
      <c r="R50" s="303"/>
    </row>
    <row r="51" spans="1:18" x14ac:dyDescent="0.15">
      <c r="A51" s="428"/>
      <c r="B51" s="413" t="s">
        <v>297</v>
      </c>
      <c r="C51" s="425">
        <v>9</v>
      </c>
      <c r="D51" s="335" t="s">
        <v>1035</v>
      </c>
      <c r="E51" s="306" t="s">
        <v>150</v>
      </c>
      <c r="F51" s="305">
        <v>3</v>
      </c>
      <c r="G51" s="305">
        <v>48</v>
      </c>
      <c r="H51" s="305">
        <v>44</v>
      </c>
      <c r="I51" s="305">
        <v>4</v>
      </c>
      <c r="J51" s="305" t="s">
        <v>273</v>
      </c>
      <c r="K51" s="305">
        <v>16</v>
      </c>
      <c r="L51" s="287" t="s">
        <v>256</v>
      </c>
      <c r="M51" s="306" t="s">
        <v>300</v>
      </c>
      <c r="N51" s="306" t="s">
        <v>217</v>
      </c>
      <c r="O51" s="305" t="s">
        <v>263</v>
      </c>
      <c r="P51" s="303"/>
      <c r="Q51" s="303"/>
      <c r="R51" s="303"/>
    </row>
    <row r="52" spans="1:18" x14ac:dyDescent="0.15">
      <c r="A52" s="428"/>
      <c r="B52" s="422"/>
      <c r="C52" s="423"/>
      <c r="D52" s="335" t="s">
        <v>1036</v>
      </c>
      <c r="E52" s="306" t="s">
        <v>171</v>
      </c>
      <c r="F52" s="305">
        <v>4</v>
      </c>
      <c r="G52" s="305">
        <v>64</v>
      </c>
      <c r="H52" s="305">
        <v>58</v>
      </c>
      <c r="I52" s="305">
        <v>6</v>
      </c>
      <c r="J52" s="305" t="s">
        <v>221</v>
      </c>
      <c r="K52" s="305">
        <v>16</v>
      </c>
      <c r="L52" s="287" t="s">
        <v>256</v>
      </c>
      <c r="M52" s="306" t="s">
        <v>300</v>
      </c>
      <c r="N52" s="306" t="s">
        <v>217</v>
      </c>
      <c r="O52" s="305" t="s">
        <v>263</v>
      </c>
      <c r="P52" s="303"/>
      <c r="Q52" s="303"/>
      <c r="R52" s="303"/>
    </row>
    <row r="53" spans="1:18" x14ac:dyDescent="0.15">
      <c r="A53" s="428"/>
      <c r="B53" s="414"/>
      <c r="C53" s="426"/>
      <c r="D53" s="322" t="s">
        <v>1037</v>
      </c>
      <c r="E53" s="306" t="s">
        <v>1038</v>
      </c>
      <c r="F53" s="305">
        <v>2</v>
      </c>
      <c r="G53" s="305">
        <v>56</v>
      </c>
      <c r="H53" s="305">
        <v>0</v>
      </c>
      <c r="I53" s="305">
        <f>G53-H53</f>
        <v>56</v>
      </c>
      <c r="J53" s="305" t="s">
        <v>361</v>
      </c>
      <c r="K53" s="305">
        <v>2</v>
      </c>
      <c r="L53" s="305" t="s">
        <v>215</v>
      </c>
      <c r="M53" s="306" t="s">
        <v>300</v>
      </c>
      <c r="N53" s="306" t="s">
        <v>217</v>
      </c>
      <c r="O53" s="305" t="s">
        <v>278</v>
      </c>
      <c r="P53" s="303"/>
      <c r="Q53" s="303"/>
      <c r="R53" s="303"/>
    </row>
    <row r="54" spans="1:18" x14ac:dyDescent="0.15">
      <c r="A54" s="428"/>
      <c r="B54" s="311" t="s">
        <v>330</v>
      </c>
      <c r="C54" s="304">
        <v>2</v>
      </c>
      <c r="D54" s="325" t="s">
        <v>1039</v>
      </c>
      <c r="E54" s="316" t="s">
        <v>1040</v>
      </c>
      <c r="F54" s="304">
        <v>2</v>
      </c>
      <c r="G54" s="304">
        <v>32</v>
      </c>
      <c r="H54" s="304">
        <v>20</v>
      </c>
      <c r="I54" s="304">
        <f>G54-H54</f>
        <v>12</v>
      </c>
      <c r="J54" s="304" t="s">
        <v>221</v>
      </c>
      <c r="K54" s="304" t="s">
        <v>1041</v>
      </c>
      <c r="L54" s="304" t="s">
        <v>215</v>
      </c>
      <c r="M54" s="316" t="s">
        <v>329</v>
      </c>
      <c r="N54" s="316" t="s">
        <v>239</v>
      </c>
      <c r="O54" s="304" t="s">
        <v>263</v>
      </c>
      <c r="P54" s="303"/>
      <c r="Q54" s="303"/>
      <c r="R54" s="303"/>
    </row>
    <row r="55" spans="1:18" x14ac:dyDescent="0.15">
      <c r="A55" s="428"/>
      <c r="B55" s="311" t="s">
        <v>335</v>
      </c>
      <c r="C55" s="304">
        <v>3</v>
      </c>
      <c r="D55" s="325" t="s">
        <v>1042</v>
      </c>
      <c r="E55" s="316" t="s">
        <v>142</v>
      </c>
      <c r="F55" s="304">
        <v>3</v>
      </c>
      <c r="G55" s="304">
        <v>54</v>
      </c>
      <c r="H55" s="304">
        <v>46</v>
      </c>
      <c r="I55" s="304">
        <f>G55-H55</f>
        <v>8</v>
      </c>
      <c r="J55" s="304" t="s">
        <v>221</v>
      </c>
      <c r="K55" s="304" t="s">
        <v>1043</v>
      </c>
      <c r="L55" s="286" t="s">
        <v>256</v>
      </c>
      <c r="M55" s="316" t="s">
        <v>262</v>
      </c>
      <c r="N55" s="316" t="s">
        <v>217</v>
      </c>
      <c r="O55" s="304" t="s">
        <v>263</v>
      </c>
      <c r="P55" s="303"/>
      <c r="Q55" s="303"/>
      <c r="R55" s="303"/>
    </row>
    <row r="56" spans="1:18" x14ac:dyDescent="0.15">
      <c r="A56" s="428"/>
      <c r="B56" s="311" t="s">
        <v>336</v>
      </c>
      <c r="C56" s="304">
        <v>3</v>
      </c>
      <c r="D56" s="325" t="s">
        <v>1044</v>
      </c>
      <c r="E56" s="316" t="s">
        <v>820</v>
      </c>
      <c r="F56" s="304">
        <v>3</v>
      </c>
      <c r="G56" s="304">
        <v>54</v>
      </c>
      <c r="H56" s="304">
        <v>36</v>
      </c>
      <c r="I56" s="304">
        <f>G56-H56</f>
        <v>18</v>
      </c>
      <c r="J56" s="304" t="s">
        <v>221</v>
      </c>
      <c r="K56" s="304" t="s">
        <v>1045</v>
      </c>
      <c r="L56" s="304" t="s">
        <v>215</v>
      </c>
      <c r="M56" s="316" t="s">
        <v>329</v>
      </c>
      <c r="N56" s="316" t="s">
        <v>239</v>
      </c>
      <c r="O56" s="304" t="s">
        <v>263</v>
      </c>
      <c r="P56" s="303"/>
      <c r="Q56" s="303"/>
      <c r="R56" s="303"/>
    </row>
    <row r="57" spans="1:18" x14ac:dyDescent="0.15">
      <c r="A57" s="305"/>
      <c r="B57" s="305"/>
      <c r="C57" s="305">
        <f>SUM(C41:C56)</f>
        <v>22.5</v>
      </c>
      <c r="D57" s="317" t="s">
        <v>41</v>
      </c>
      <c r="E57" s="318">
        <f>COUNTA(E41:E56)</f>
        <v>16</v>
      </c>
      <c r="F57" s="317">
        <f>SUM(F41:F56)</f>
        <v>28.5</v>
      </c>
      <c r="G57" s="317">
        <f>SUM(G41:G56)</f>
        <v>582</v>
      </c>
      <c r="H57" s="317">
        <f>SUM(H41:H56)</f>
        <v>240</v>
      </c>
      <c r="I57" s="317">
        <f>SUM(I41:I56)</f>
        <v>342</v>
      </c>
      <c r="J57" s="326"/>
      <c r="K57" s="317">
        <f>MAX(K41:K56)</f>
        <v>16</v>
      </c>
      <c r="L57" s="317">
        <f>COUNTIF(L41:L56,"=■")</f>
        <v>4</v>
      </c>
      <c r="M57" s="317">
        <f>COUNTIF(M41:M56,"=专业核心课")</f>
        <v>3</v>
      </c>
      <c r="N57" s="317">
        <f>COUNTIF(N41:N56,"=必修")</f>
        <v>7</v>
      </c>
      <c r="O57" s="317"/>
      <c r="P57" s="327">
        <f>COUNTA(P41:P56)</f>
        <v>0</v>
      </c>
      <c r="Q57" s="327">
        <f>COUNTA(Q41:Q56)</f>
        <v>0</v>
      </c>
      <c r="R57" s="327">
        <f>COUNTA(R41:R56)</f>
        <v>0</v>
      </c>
    </row>
    <row r="58" spans="1:18" x14ac:dyDescent="0.15">
      <c r="A58" s="412" t="s">
        <v>318</v>
      </c>
      <c r="B58" s="296" t="s">
        <v>211</v>
      </c>
      <c r="C58" s="296" t="s">
        <v>230</v>
      </c>
      <c r="D58" s="305" t="s">
        <v>319</v>
      </c>
      <c r="E58" s="306" t="s">
        <v>320</v>
      </c>
      <c r="F58" s="305" t="s">
        <v>230</v>
      </c>
      <c r="G58" s="307">
        <v>8</v>
      </c>
      <c r="H58" s="307">
        <v>4</v>
      </c>
      <c r="I58" s="307">
        <f>G58-H58</f>
        <v>4</v>
      </c>
      <c r="J58" s="308" t="s">
        <v>231</v>
      </c>
      <c r="K58" s="307">
        <v>2</v>
      </c>
      <c r="L58" s="305" t="s">
        <v>215</v>
      </c>
      <c r="M58" s="306" t="s">
        <v>216</v>
      </c>
      <c r="N58" s="306" t="s">
        <v>217</v>
      </c>
      <c r="O58" s="305" t="s">
        <v>222</v>
      </c>
      <c r="P58" s="303"/>
      <c r="Q58" s="303"/>
      <c r="R58" s="303"/>
    </row>
    <row r="59" spans="1:18" x14ac:dyDescent="0.15">
      <c r="A59" s="412"/>
      <c r="B59" s="424" t="s">
        <v>236</v>
      </c>
      <c r="C59" s="425">
        <v>1</v>
      </c>
      <c r="D59" s="305" t="s">
        <v>237</v>
      </c>
      <c r="E59" s="306" t="s">
        <v>238</v>
      </c>
      <c r="F59" s="305">
        <v>1</v>
      </c>
      <c r="G59" s="307">
        <v>28</v>
      </c>
      <c r="H59" s="307">
        <v>0</v>
      </c>
      <c r="I59" s="307">
        <f t="shared" ref="I59:I66" si="3">G59-H59</f>
        <v>28</v>
      </c>
      <c r="J59" s="308" t="s">
        <v>214</v>
      </c>
      <c r="K59" s="307">
        <v>14</v>
      </c>
      <c r="L59" s="305" t="s">
        <v>215</v>
      </c>
      <c r="M59" s="306" t="s">
        <v>216</v>
      </c>
      <c r="N59" s="306" t="s">
        <v>239</v>
      </c>
      <c r="O59" s="305" t="s">
        <v>240</v>
      </c>
      <c r="P59" s="303"/>
      <c r="Q59" s="303"/>
      <c r="R59" s="303"/>
    </row>
    <row r="60" spans="1:18" x14ac:dyDescent="0.15">
      <c r="A60" s="412"/>
      <c r="B60" s="424"/>
      <c r="C60" s="423"/>
      <c r="D60" s="305" t="s">
        <v>241</v>
      </c>
      <c r="E60" s="306" t="s">
        <v>242</v>
      </c>
      <c r="F60" s="305">
        <v>1</v>
      </c>
      <c r="G60" s="307">
        <v>28</v>
      </c>
      <c r="H60" s="307">
        <v>0</v>
      </c>
      <c r="I60" s="307">
        <f t="shared" si="3"/>
        <v>28</v>
      </c>
      <c r="J60" s="308" t="s">
        <v>214</v>
      </c>
      <c r="K60" s="307">
        <v>14</v>
      </c>
      <c r="L60" s="305" t="s">
        <v>215</v>
      </c>
      <c r="M60" s="306" t="s">
        <v>216</v>
      </c>
      <c r="N60" s="306" t="s">
        <v>239</v>
      </c>
      <c r="O60" s="305" t="s">
        <v>240</v>
      </c>
      <c r="P60" s="303"/>
      <c r="Q60" s="303"/>
      <c r="R60" s="303"/>
    </row>
    <row r="61" spans="1:18" x14ac:dyDescent="0.15">
      <c r="A61" s="412"/>
      <c r="B61" s="424"/>
      <c r="C61" s="423"/>
      <c r="D61" s="305" t="s">
        <v>243</v>
      </c>
      <c r="E61" s="306" t="s">
        <v>244</v>
      </c>
      <c r="F61" s="305">
        <v>1</v>
      </c>
      <c r="G61" s="307">
        <v>28</v>
      </c>
      <c r="H61" s="307">
        <v>0</v>
      </c>
      <c r="I61" s="307">
        <f t="shared" si="3"/>
        <v>28</v>
      </c>
      <c r="J61" s="308" t="s">
        <v>214</v>
      </c>
      <c r="K61" s="307">
        <v>14</v>
      </c>
      <c r="L61" s="305" t="s">
        <v>215</v>
      </c>
      <c r="M61" s="306" t="s">
        <v>216</v>
      </c>
      <c r="N61" s="306" t="s">
        <v>239</v>
      </c>
      <c r="O61" s="305" t="s">
        <v>240</v>
      </c>
      <c r="P61" s="303"/>
      <c r="Q61" s="303"/>
      <c r="R61" s="303"/>
    </row>
    <row r="62" spans="1:18" x14ac:dyDescent="0.15">
      <c r="A62" s="412"/>
      <c r="B62" s="424"/>
      <c r="C62" s="423"/>
      <c r="D62" s="305" t="s">
        <v>245</v>
      </c>
      <c r="E62" s="306" t="s">
        <v>246</v>
      </c>
      <c r="F62" s="305">
        <v>1</v>
      </c>
      <c r="G62" s="307">
        <v>28</v>
      </c>
      <c r="H62" s="307">
        <v>0</v>
      </c>
      <c r="I62" s="307">
        <f t="shared" si="3"/>
        <v>28</v>
      </c>
      <c r="J62" s="308" t="s">
        <v>214</v>
      </c>
      <c r="K62" s="307">
        <v>14</v>
      </c>
      <c r="L62" s="305" t="s">
        <v>215</v>
      </c>
      <c r="M62" s="306" t="s">
        <v>216</v>
      </c>
      <c r="N62" s="306" t="s">
        <v>239</v>
      </c>
      <c r="O62" s="305" t="s">
        <v>240</v>
      </c>
      <c r="P62" s="303"/>
      <c r="Q62" s="303"/>
      <c r="R62" s="303"/>
    </row>
    <row r="63" spans="1:18" x14ac:dyDescent="0.15">
      <c r="A63" s="412"/>
      <c r="B63" s="424"/>
      <c r="C63" s="423"/>
      <c r="D63" s="305" t="s">
        <v>247</v>
      </c>
      <c r="E63" s="306" t="s">
        <v>248</v>
      </c>
      <c r="F63" s="305">
        <v>1</v>
      </c>
      <c r="G63" s="307">
        <v>28</v>
      </c>
      <c r="H63" s="307">
        <v>0</v>
      </c>
      <c r="I63" s="307">
        <f t="shared" si="3"/>
        <v>28</v>
      </c>
      <c r="J63" s="308" t="s">
        <v>214</v>
      </c>
      <c r="K63" s="307">
        <v>14</v>
      </c>
      <c r="L63" s="305" t="s">
        <v>215</v>
      </c>
      <c r="M63" s="306" t="s">
        <v>216</v>
      </c>
      <c r="N63" s="306" t="s">
        <v>239</v>
      </c>
      <c r="O63" s="305" t="s">
        <v>240</v>
      </c>
      <c r="P63" s="303"/>
      <c r="Q63" s="303"/>
      <c r="R63" s="303"/>
    </row>
    <row r="64" spans="1:18" x14ac:dyDescent="0.15">
      <c r="A64" s="412"/>
      <c r="B64" s="424"/>
      <c r="C64" s="423"/>
      <c r="D64" s="305" t="s">
        <v>249</v>
      </c>
      <c r="E64" s="306" t="s">
        <v>250</v>
      </c>
      <c r="F64" s="305">
        <v>1</v>
      </c>
      <c r="G64" s="307">
        <v>28</v>
      </c>
      <c r="H64" s="307">
        <v>0</v>
      </c>
      <c r="I64" s="307">
        <f t="shared" si="3"/>
        <v>28</v>
      </c>
      <c r="J64" s="308" t="s">
        <v>214</v>
      </c>
      <c r="K64" s="307">
        <v>14</v>
      </c>
      <c r="L64" s="305" t="s">
        <v>215</v>
      </c>
      <c r="M64" s="306" t="s">
        <v>216</v>
      </c>
      <c r="N64" s="306" t="s">
        <v>239</v>
      </c>
      <c r="O64" s="305" t="s">
        <v>240</v>
      </c>
      <c r="P64" s="303"/>
      <c r="Q64" s="303"/>
      <c r="R64" s="303"/>
    </row>
    <row r="65" spans="1:18" x14ac:dyDescent="0.15">
      <c r="A65" s="412"/>
      <c r="B65" s="424"/>
      <c r="C65" s="426"/>
      <c r="D65" s="305" t="s">
        <v>251</v>
      </c>
      <c r="E65" s="306" t="s">
        <v>252</v>
      </c>
      <c r="F65" s="305">
        <v>1</v>
      </c>
      <c r="G65" s="307">
        <v>28</v>
      </c>
      <c r="H65" s="307">
        <v>0</v>
      </c>
      <c r="I65" s="307">
        <f t="shared" si="3"/>
        <v>28</v>
      </c>
      <c r="J65" s="308" t="s">
        <v>214</v>
      </c>
      <c r="K65" s="307">
        <v>14</v>
      </c>
      <c r="L65" s="305" t="s">
        <v>215</v>
      </c>
      <c r="M65" s="306" t="s">
        <v>216</v>
      </c>
      <c r="N65" s="306" t="s">
        <v>239</v>
      </c>
      <c r="O65" s="305" t="s">
        <v>240</v>
      </c>
      <c r="P65" s="303"/>
      <c r="Q65" s="303"/>
      <c r="R65" s="303"/>
    </row>
    <row r="66" spans="1:18" x14ac:dyDescent="0.15">
      <c r="A66" s="412"/>
      <c r="B66" s="425" t="s">
        <v>253</v>
      </c>
      <c r="C66" s="423">
        <v>7</v>
      </c>
      <c r="D66" s="322" t="s">
        <v>321</v>
      </c>
      <c r="E66" s="306" t="s">
        <v>322</v>
      </c>
      <c r="F66" s="305" t="s">
        <v>230</v>
      </c>
      <c r="G66" s="307">
        <v>2</v>
      </c>
      <c r="H66" s="307">
        <v>0</v>
      </c>
      <c r="I66" s="307">
        <f t="shared" si="3"/>
        <v>2</v>
      </c>
      <c r="J66" s="308" t="s">
        <v>281</v>
      </c>
      <c r="K66" s="307">
        <v>2</v>
      </c>
      <c r="L66" s="305" t="s">
        <v>215</v>
      </c>
      <c r="M66" s="306" t="s">
        <v>216</v>
      </c>
      <c r="N66" s="306" t="s">
        <v>217</v>
      </c>
      <c r="O66" s="305" t="s">
        <v>222</v>
      </c>
      <c r="P66" s="303"/>
      <c r="Q66" s="303"/>
      <c r="R66" s="303"/>
    </row>
    <row r="67" spans="1:18" x14ac:dyDescent="0.15">
      <c r="A67" s="412"/>
      <c r="B67" s="423"/>
      <c r="C67" s="423"/>
      <c r="D67" s="334" t="s">
        <v>1046</v>
      </c>
      <c r="E67" s="306" t="s">
        <v>1047</v>
      </c>
      <c r="F67" s="305">
        <v>4</v>
      </c>
      <c r="G67" s="307">
        <v>64</v>
      </c>
      <c r="H67" s="307">
        <v>32</v>
      </c>
      <c r="I67" s="307">
        <v>32</v>
      </c>
      <c r="J67" s="334" t="s">
        <v>231</v>
      </c>
      <c r="K67" s="307">
        <v>16</v>
      </c>
      <c r="L67" s="305" t="s">
        <v>215</v>
      </c>
      <c r="M67" s="306" t="s">
        <v>262</v>
      </c>
      <c r="N67" s="306" t="s">
        <v>217</v>
      </c>
      <c r="O67" s="305" t="s">
        <v>263</v>
      </c>
      <c r="P67" s="303"/>
      <c r="Q67" s="303"/>
      <c r="R67" s="303"/>
    </row>
    <row r="68" spans="1:18" x14ac:dyDescent="0.15">
      <c r="A68" s="412"/>
      <c r="B68" s="426"/>
      <c r="C68" s="426"/>
      <c r="D68" s="322" t="s">
        <v>1048</v>
      </c>
      <c r="E68" s="306" t="s">
        <v>1049</v>
      </c>
      <c r="F68" s="305">
        <v>3</v>
      </c>
      <c r="G68" s="307">
        <v>48</v>
      </c>
      <c r="H68" s="307">
        <v>30</v>
      </c>
      <c r="I68" s="307">
        <v>18</v>
      </c>
      <c r="J68" s="308" t="s">
        <v>273</v>
      </c>
      <c r="K68" s="307">
        <v>16</v>
      </c>
      <c r="L68" s="305" t="s">
        <v>215</v>
      </c>
      <c r="M68" s="306" t="s">
        <v>262</v>
      </c>
      <c r="N68" s="306" t="s">
        <v>217</v>
      </c>
      <c r="O68" s="305" t="s">
        <v>278</v>
      </c>
      <c r="P68" s="303"/>
      <c r="Q68" s="303"/>
      <c r="R68" s="303"/>
    </row>
    <row r="69" spans="1:18" x14ac:dyDescent="0.15">
      <c r="A69" s="412"/>
      <c r="B69" s="422" t="s">
        <v>297</v>
      </c>
      <c r="C69" s="423">
        <v>9</v>
      </c>
      <c r="D69" s="322" t="s">
        <v>1050</v>
      </c>
      <c r="E69" s="306" t="s">
        <v>146</v>
      </c>
      <c r="F69" s="305">
        <v>4</v>
      </c>
      <c r="G69" s="307">
        <v>64</v>
      </c>
      <c r="H69" s="307">
        <v>54</v>
      </c>
      <c r="I69" s="307">
        <v>10</v>
      </c>
      <c r="J69" s="305" t="s">
        <v>221</v>
      </c>
      <c r="K69" s="305">
        <v>16</v>
      </c>
      <c r="L69" s="287" t="s">
        <v>256</v>
      </c>
      <c r="M69" s="306" t="s">
        <v>300</v>
      </c>
      <c r="N69" s="306" t="s">
        <v>217</v>
      </c>
      <c r="O69" s="305" t="s">
        <v>263</v>
      </c>
      <c r="P69" s="303"/>
      <c r="Q69" s="303"/>
      <c r="R69" s="303"/>
    </row>
    <row r="70" spans="1:18" x14ac:dyDescent="0.15">
      <c r="A70" s="412"/>
      <c r="B70" s="422"/>
      <c r="C70" s="423"/>
      <c r="D70" s="322" t="s">
        <v>1051</v>
      </c>
      <c r="E70" s="306" t="s">
        <v>1052</v>
      </c>
      <c r="F70" s="305">
        <v>3</v>
      </c>
      <c r="G70" s="307">
        <v>54</v>
      </c>
      <c r="H70" s="307">
        <v>28</v>
      </c>
      <c r="I70" s="307">
        <v>26</v>
      </c>
      <c r="J70" s="334" t="s">
        <v>231</v>
      </c>
      <c r="K70" s="305">
        <v>16</v>
      </c>
      <c r="L70" s="287" t="s">
        <v>256</v>
      </c>
      <c r="M70" s="306" t="s">
        <v>300</v>
      </c>
      <c r="N70" s="306" t="s">
        <v>217</v>
      </c>
      <c r="O70" s="305" t="s">
        <v>263</v>
      </c>
      <c r="P70" s="303"/>
      <c r="Q70" s="303"/>
      <c r="R70" s="303"/>
    </row>
    <row r="71" spans="1:18" x14ac:dyDescent="0.15">
      <c r="A71" s="412"/>
      <c r="B71" s="414"/>
      <c r="C71" s="426"/>
      <c r="D71" s="322" t="s">
        <v>1053</v>
      </c>
      <c r="E71" s="306" t="s">
        <v>1054</v>
      </c>
      <c r="F71" s="305">
        <v>2</v>
      </c>
      <c r="G71" s="307">
        <v>56</v>
      </c>
      <c r="H71" s="307">
        <v>0</v>
      </c>
      <c r="I71" s="307">
        <f t="shared" ref="I71:I73" si="4">G71-H71</f>
        <v>56</v>
      </c>
      <c r="J71" s="308" t="s">
        <v>361</v>
      </c>
      <c r="K71" s="307">
        <v>2</v>
      </c>
      <c r="L71" s="305" t="s">
        <v>215</v>
      </c>
      <c r="M71" s="306" t="s">
        <v>300</v>
      </c>
      <c r="N71" s="306" t="s">
        <v>217</v>
      </c>
      <c r="O71" s="305" t="s">
        <v>278</v>
      </c>
      <c r="P71" s="303"/>
      <c r="Q71" s="303"/>
      <c r="R71" s="303"/>
    </row>
    <row r="72" spans="1:18" x14ac:dyDescent="0.15">
      <c r="A72" s="412"/>
      <c r="B72" s="311" t="s">
        <v>330</v>
      </c>
      <c r="C72" s="336">
        <v>2</v>
      </c>
      <c r="D72" s="320" t="s">
        <v>1055</v>
      </c>
      <c r="E72" s="316" t="s">
        <v>1056</v>
      </c>
      <c r="F72" s="304">
        <v>2</v>
      </c>
      <c r="G72" s="324">
        <v>32</v>
      </c>
      <c r="H72" s="324">
        <v>20</v>
      </c>
      <c r="I72" s="324">
        <f t="shared" si="4"/>
        <v>12</v>
      </c>
      <c r="J72" s="337" t="s">
        <v>221</v>
      </c>
      <c r="K72" s="324">
        <v>16</v>
      </c>
      <c r="L72" s="304" t="s">
        <v>215</v>
      </c>
      <c r="M72" s="316" t="s">
        <v>329</v>
      </c>
      <c r="N72" s="316" t="s">
        <v>239</v>
      </c>
      <c r="O72" s="304" t="s">
        <v>263</v>
      </c>
      <c r="P72" s="303"/>
      <c r="Q72" s="303"/>
      <c r="R72" s="303"/>
    </row>
    <row r="73" spans="1:18" x14ac:dyDescent="0.15">
      <c r="A73" s="412"/>
      <c r="B73" s="413" t="s">
        <v>336</v>
      </c>
      <c r="C73" s="427">
        <v>4</v>
      </c>
      <c r="D73" s="320" t="s">
        <v>1057</v>
      </c>
      <c r="E73" s="316" t="s">
        <v>969</v>
      </c>
      <c r="F73" s="304">
        <v>2</v>
      </c>
      <c r="G73" s="324">
        <v>32</v>
      </c>
      <c r="H73" s="324">
        <v>26</v>
      </c>
      <c r="I73" s="324">
        <f t="shared" si="4"/>
        <v>6</v>
      </c>
      <c r="J73" s="299" t="s">
        <v>349</v>
      </c>
      <c r="K73" s="324">
        <v>8</v>
      </c>
      <c r="L73" s="304" t="s">
        <v>215</v>
      </c>
      <c r="M73" s="316" t="s">
        <v>329</v>
      </c>
      <c r="N73" s="316" t="s">
        <v>239</v>
      </c>
      <c r="O73" s="304" t="s">
        <v>263</v>
      </c>
      <c r="P73" s="303"/>
      <c r="Q73" s="303"/>
      <c r="R73" s="303"/>
    </row>
    <row r="74" spans="1:18" x14ac:dyDescent="0.15">
      <c r="A74" s="412"/>
      <c r="B74" s="422"/>
      <c r="C74" s="428"/>
      <c r="D74" s="320" t="s">
        <v>1058</v>
      </c>
      <c r="E74" s="316" t="s">
        <v>1059</v>
      </c>
      <c r="F74" s="304">
        <v>2</v>
      </c>
      <c r="G74" s="304">
        <v>32</v>
      </c>
      <c r="H74" s="304">
        <v>26</v>
      </c>
      <c r="I74" s="304">
        <v>6</v>
      </c>
      <c r="J74" s="304" t="s">
        <v>349</v>
      </c>
      <c r="K74" s="304">
        <v>16</v>
      </c>
      <c r="L74" s="304" t="s">
        <v>215</v>
      </c>
      <c r="M74" s="316" t="s">
        <v>329</v>
      </c>
      <c r="N74" s="316" t="s">
        <v>239</v>
      </c>
      <c r="O74" s="304" t="s">
        <v>263</v>
      </c>
      <c r="P74" s="303"/>
      <c r="Q74" s="303"/>
      <c r="R74" s="303"/>
    </row>
    <row r="75" spans="1:18" x14ac:dyDescent="0.15">
      <c r="A75" s="412"/>
      <c r="B75" s="422"/>
      <c r="C75" s="428"/>
      <c r="D75" s="320" t="s">
        <v>1060</v>
      </c>
      <c r="E75" s="316" t="s">
        <v>1061</v>
      </c>
      <c r="F75" s="304">
        <v>2</v>
      </c>
      <c r="G75" s="324">
        <v>32</v>
      </c>
      <c r="H75" s="324">
        <v>26</v>
      </c>
      <c r="I75" s="324">
        <v>6</v>
      </c>
      <c r="J75" s="299" t="s">
        <v>349</v>
      </c>
      <c r="K75" s="324">
        <v>16</v>
      </c>
      <c r="L75" s="304" t="s">
        <v>215</v>
      </c>
      <c r="M75" s="316" t="s">
        <v>329</v>
      </c>
      <c r="N75" s="316" t="s">
        <v>239</v>
      </c>
      <c r="O75" s="304" t="s">
        <v>263</v>
      </c>
      <c r="P75" s="303"/>
      <c r="Q75" s="303"/>
      <c r="R75" s="303"/>
    </row>
    <row r="76" spans="1:18" x14ac:dyDescent="0.15">
      <c r="A76" s="412"/>
      <c r="B76" s="414"/>
      <c r="C76" s="429"/>
      <c r="D76" s="320" t="s">
        <v>1062</v>
      </c>
      <c r="E76" s="316" t="s">
        <v>1063</v>
      </c>
      <c r="F76" s="304">
        <v>2</v>
      </c>
      <c r="G76" s="324">
        <v>32</v>
      </c>
      <c r="H76" s="324">
        <v>18</v>
      </c>
      <c r="I76" s="324">
        <f>G76-H76</f>
        <v>14</v>
      </c>
      <c r="J76" s="299" t="s">
        <v>349</v>
      </c>
      <c r="K76" s="324">
        <v>16</v>
      </c>
      <c r="L76" s="304" t="s">
        <v>215</v>
      </c>
      <c r="M76" s="316" t="s">
        <v>329</v>
      </c>
      <c r="N76" s="316" t="s">
        <v>239</v>
      </c>
      <c r="O76" s="304" t="s">
        <v>278</v>
      </c>
      <c r="P76" s="303"/>
      <c r="Q76" s="303"/>
      <c r="R76" s="303"/>
    </row>
    <row r="77" spans="1:18" x14ac:dyDescent="0.15">
      <c r="A77" s="306"/>
      <c r="B77" s="306"/>
      <c r="C77" s="306">
        <f>SUM(C58:C76)</f>
        <v>23</v>
      </c>
      <c r="D77" s="317" t="s">
        <v>41</v>
      </c>
      <c r="E77" s="318">
        <f>COUNTA(E58:E76)</f>
        <v>19</v>
      </c>
      <c r="F77" s="317">
        <f>SUM(F58:F76)</f>
        <v>33</v>
      </c>
      <c r="G77" s="317">
        <f>SUM(G58:G76)</f>
        <v>652</v>
      </c>
      <c r="H77" s="317">
        <f>SUM(H58:H76)</f>
        <v>264</v>
      </c>
      <c r="I77" s="317">
        <f>SUM(I58:I76)</f>
        <v>388</v>
      </c>
      <c r="J77" s="326"/>
      <c r="K77" s="317">
        <f>MAX(K58:K76)</f>
        <v>16</v>
      </c>
      <c r="L77" s="317">
        <f>COUNTIF(L58:L76,"=■")</f>
        <v>2</v>
      </c>
      <c r="M77" s="317">
        <f>COUNTIF(M58:M76,"=专业核心课")</f>
        <v>3</v>
      </c>
      <c r="N77" s="317">
        <f>COUNTIF(N58:N76,"=必修")</f>
        <v>7</v>
      </c>
      <c r="O77" s="327"/>
      <c r="P77" s="327">
        <f>COUNTA(P58:P76)</f>
        <v>0</v>
      </c>
      <c r="Q77" s="327">
        <f>COUNTA(Q58:Q76)</f>
        <v>0</v>
      </c>
      <c r="R77" s="327">
        <f>COUNTA(R58:R76)</f>
        <v>0</v>
      </c>
    </row>
    <row r="78" spans="1:18" x14ac:dyDescent="0.15">
      <c r="A78" s="412" t="s">
        <v>340</v>
      </c>
      <c r="B78" s="422" t="s">
        <v>211</v>
      </c>
      <c r="C78" s="423">
        <v>0.5</v>
      </c>
      <c r="D78" s="296" t="s">
        <v>341</v>
      </c>
      <c r="E78" s="297" t="s">
        <v>342</v>
      </c>
      <c r="F78" s="296">
        <v>0.5</v>
      </c>
      <c r="G78" s="298">
        <v>6</v>
      </c>
      <c r="H78" s="298">
        <v>0</v>
      </c>
      <c r="I78" s="298">
        <f>G78-H78</f>
        <v>6</v>
      </c>
      <c r="J78" s="299" t="s">
        <v>214</v>
      </c>
      <c r="K78" s="298">
        <v>3</v>
      </c>
      <c r="L78" s="300" t="s">
        <v>215</v>
      </c>
      <c r="M78" s="301" t="s">
        <v>216</v>
      </c>
      <c r="N78" s="338" t="s">
        <v>217</v>
      </c>
      <c r="O78" s="302" t="s">
        <v>218</v>
      </c>
      <c r="P78" s="303"/>
      <c r="Q78" s="303"/>
      <c r="R78" s="303"/>
    </row>
    <row r="79" spans="1:18" x14ac:dyDescent="0.15">
      <c r="A79" s="412"/>
      <c r="B79" s="414"/>
      <c r="C79" s="423"/>
      <c r="D79" s="305" t="s">
        <v>343</v>
      </c>
      <c r="E79" s="306" t="s">
        <v>344</v>
      </c>
      <c r="F79" s="305" t="s">
        <v>230</v>
      </c>
      <c r="G79" s="307">
        <v>8</v>
      </c>
      <c r="H79" s="307">
        <v>4</v>
      </c>
      <c r="I79" s="307">
        <f>G79-H79</f>
        <v>4</v>
      </c>
      <c r="J79" s="308" t="s">
        <v>231</v>
      </c>
      <c r="K79" s="307">
        <v>2</v>
      </c>
      <c r="L79" s="305" t="s">
        <v>215</v>
      </c>
      <c r="M79" s="306" t="s">
        <v>216</v>
      </c>
      <c r="N79" s="306" t="s">
        <v>217</v>
      </c>
      <c r="O79" s="305" t="s">
        <v>222</v>
      </c>
      <c r="P79" s="303"/>
      <c r="Q79" s="303"/>
      <c r="R79" s="303"/>
    </row>
    <row r="80" spans="1:18" x14ac:dyDescent="0.15">
      <c r="A80" s="412"/>
      <c r="B80" s="424" t="s">
        <v>236</v>
      </c>
      <c r="C80" s="425">
        <v>1</v>
      </c>
      <c r="D80" s="305" t="s">
        <v>237</v>
      </c>
      <c r="E80" s="306" t="s">
        <v>238</v>
      </c>
      <c r="F80" s="305">
        <v>1</v>
      </c>
      <c r="G80" s="307">
        <v>28</v>
      </c>
      <c r="H80" s="307">
        <v>0</v>
      </c>
      <c r="I80" s="307">
        <f t="shared" ref="I80:I87" si="5">G80-H80</f>
        <v>28</v>
      </c>
      <c r="J80" s="308" t="s">
        <v>214</v>
      </c>
      <c r="K80" s="307">
        <v>14</v>
      </c>
      <c r="L80" s="305" t="s">
        <v>215</v>
      </c>
      <c r="M80" s="306" t="s">
        <v>216</v>
      </c>
      <c r="N80" s="306" t="s">
        <v>239</v>
      </c>
      <c r="O80" s="305" t="s">
        <v>240</v>
      </c>
      <c r="P80" s="303"/>
      <c r="Q80" s="303"/>
      <c r="R80" s="303"/>
    </row>
    <row r="81" spans="1:18" x14ac:dyDescent="0.15">
      <c r="A81" s="412"/>
      <c r="B81" s="424"/>
      <c r="C81" s="423"/>
      <c r="D81" s="305" t="s">
        <v>241</v>
      </c>
      <c r="E81" s="306" t="s">
        <v>242</v>
      </c>
      <c r="F81" s="305">
        <v>1</v>
      </c>
      <c r="G81" s="307">
        <v>28</v>
      </c>
      <c r="H81" s="307">
        <v>0</v>
      </c>
      <c r="I81" s="307">
        <f t="shared" si="5"/>
        <v>28</v>
      </c>
      <c r="J81" s="308" t="s">
        <v>214</v>
      </c>
      <c r="K81" s="307">
        <v>14</v>
      </c>
      <c r="L81" s="305" t="s">
        <v>215</v>
      </c>
      <c r="M81" s="306" t="s">
        <v>216</v>
      </c>
      <c r="N81" s="306" t="s">
        <v>239</v>
      </c>
      <c r="O81" s="305" t="s">
        <v>240</v>
      </c>
      <c r="P81" s="303"/>
      <c r="Q81" s="303"/>
      <c r="R81" s="303"/>
    </row>
    <row r="82" spans="1:18" x14ac:dyDescent="0.15">
      <c r="A82" s="412"/>
      <c r="B82" s="424"/>
      <c r="C82" s="423"/>
      <c r="D82" s="305" t="s">
        <v>243</v>
      </c>
      <c r="E82" s="306" t="s">
        <v>244</v>
      </c>
      <c r="F82" s="305">
        <v>1</v>
      </c>
      <c r="G82" s="307">
        <v>28</v>
      </c>
      <c r="H82" s="307">
        <v>0</v>
      </c>
      <c r="I82" s="307">
        <f t="shared" si="5"/>
        <v>28</v>
      </c>
      <c r="J82" s="308" t="s">
        <v>214</v>
      </c>
      <c r="K82" s="307">
        <v>14</v>
      </c>
      <c r="L82" s="305" t="s">
        <v>215</v>
      </c>
      <c r="M82" s="306" t="s">
        <v>216</v>
      </c>
      <c r="N82" s="306" t="s">
        <v>239</v>
      </c>
      <c r="O82" s="305" t="s">
        <v>240</v>
      </c>
      <c r="P82" s="303"/>
      <c r="Q82" s="303"/>
      <c r="R82" s="303"/>
    </row>
    <row r="83" spans="1:18" x14ac:dyDescent="0.15">
      <c r="A83" s="412"/>
      <c r="B83" s="424"/>
      <c r="C83" s="423"/>
      <c r="D83" s="305" t="s">
        <v>245</v>
      </c>
      <c r="E83" s="306" t="s">
        <v>246</v>
      </c>
      <c r="F83" s="305">
        <v>1</v>
      </c>
      <c r="G83" s="307">
        <v>28</v>
      </c>
      <c r="H83" s="307">
        <v>0</v>
      </c>
      <c r="I83" s="307">
        <f t="shared" si="5"/>
        <v>28</v>
      </c>
      <c r="J83" s="308" t="s">
        <v>214</v>
      </c>
      <c r="K83" s="307">
        <v>14</v>
      </c>
      <c r="L83" s="305" t="s">
        <v>215</v>
      </c>
      <c r="M83" s="306" t="s">
        <v>216</v>
      </c>
      <c r="N83" s="306" t="s">
        <v>239</v>
      </c>
      <c r="O83" s="305" t="s">
        <v>240</v>
      </c>
      <c r="P83" s="303"/>
      <c r="Q83" s="303"/>
      <c r="R83" s="303"/>
    </row>
    <row r="84" spans="1:18" x14ac:dyDescent="0.15">
      <c r="A84" s="412"/>
      <c r="B84" s="424"/>
      <c r="C84" s="423"/>
      <c r="D84" s="305" t="s">
        <v>247</v>
      </c>
      <c r="E84" s="306" t="s">
        <v>248</v>
      </c>
      <c r="F84" s="305">
        <v>1</v>
      </c>
      <c r="G84" s="307">
        <v>28</v>
      </c>
      <c r="H84" s="307">
        <v>0</v>
      </c>
      <c r="I84" s="307">
        <f t="shared" si="5"/>
        <v>28</v>
      </c>
      <c r="J84" s="308" t="s">
        <v>214</v>
      </c>
      <c r="K84" s="307">
        <v>14</v>
      </c>
      <c r="L84" s="305" t="s">
        <v>215</v>
      </c>
      <c r="M84" s="306" t="s">
        <v>216</v>
      </c>
      <c r="N84" s="306" t="s">
        <v>239</v>
      </c>
      <c r="O84" s="305" t="s">
        <v>240</v>
      </c>
      <c r="P84" s="303"/>
      <c r="Q84" s="303"/>
      <c r="R84" s="303"/>
    </row>
    <row r="85" spans="1:18" x14ac:dyDescent="0.15">
      <c r="A85" s="412"/>
      <c r="B85" s="424"/>
      <c r="C85" s="423"/>
      <c r="D85" s="305" t="s">
        <v>249</v>
      </c>
      <c r="E85" s="306" t="s">
        <v>250</v>
      </c>
      <c r="F85" s="305">
        <v>1</v>
      </c>
      <c r="G85" s="307">
        <v>28</v>
      </c>
      <c r="H85" s="307">
        <v>0</v>
      </c>
      <c r="I85" s="307">
        <f t="shared" si="5"/>
        <v>28</v>
      </c>
      <c r="J85" s="308" t="s">
        <v>214</v>
      </c>
      <c r="K85" s="307">
        <v>14</v>
      </c>
      <c r="L85" s="305" t="s">
        <v>215</v>
      </c>
      <c r="M85" s="306" t="s">
        <v>216</v>
      </c>
      <c r="N85" s="306" t="s">
        <v>239</v>
      </c>
      <c r="O85" s="305" t="s">
        <v>240</v>
      </c>
      <c r="P85" s="303"/>
      <c r="Q85" s="303"/>
      <c r="R85" s="303"/>
    </row>
    <row r="86" spans="1:18" x14ac:dyDescent="0.15">
      <c r="A86" s="412"/>
      <c r="B86" s="424"/>
      <c r="C86" s="426"/>
      <c r="D86" s="296" t="s">
        <v>251</v>
      </c>
      <c r="E86" s="297" t="s">
        <v>252</v>
      </c>
      <c r="F86" s="296">
        <v>1</v>
      </c>
      <c r="G86" s="298">
        <v>28</v>
      </c>
      <c r="H86" s="298">
        <v>0</v>
      </c>
      <c r="I86" s="298">
        <f t="shared" si="5"/>
        <v>28</v>
      </c>
      <c r="J86" s="299" t="s">
        <v>214</v>
      </c>
      <c r="K86" s="298">
        <v>14</v>
      </c>
      <c r="L86" s="296" t="s">
        <v>215</v>
      </c>
      <c r="M86" s="297" t="s">
        <v>216</v>
      </c>
      <c r="N86" s="297" t="s">
        <v>239</v>
      </c>
      <c r="O86" s="304" t="s">
        <v>240</v>
      </c>
      <c r="P86" s="303"/>
      <c r="Q86" s="303"/>
      <c r="R86" s="303"/>
    </row>
    <row r="87" spans="1:18" x14ac:dyDescent="0.15">
      <c r="A87" s="412"/>
      <c r="B87" s="339" t="s">
        <v>253</v>
      </c>
      <c r="C87" s="296">
        <v>0.5</v>
      </c>
      <c r="D87" s="309" t="s">
        <v>345</v>
      </c>
      <c r="E87" s="297" t="s">
        <v>346</v>
      </c>
      <c r="F87" s="296">
        <v>0.5</v>
      </c>
      <c r="G87" s="298">
        <v>12</v>
      </c>
      <c r="H87" s="298">
        <v>12</v>
      </c>
      <c r="I87" s="298">
        <f t="shared" si="5"/>
        <v>0</v>
      </c>
      <c r="J87" s="299" t="s">
        <v>281</v>
      </c>
      <c r="K87" s="298">
        <v>2</v>
      </c>
      <c r="L87" s="296" t="s">
        <v>215</v>
      </c>
      <c r="M87" s="297" t="s">
        <v>216</v>
      </c>
      <c r="N87" s="297" t="s">
        <v>217</v>
      </c>
      <c r="O87" s="304" t="s">
        <v>222</v>
      </c>
      <c r="P87" s="303"/>
      <c r="Q87" s="303"/>
      <c r="R87" s="303"/>
    </row>
    <row r="88" spans="1:18" x14ac:dyDescent="0.15">
      <c r="A88" s="412"/>
      <c r="B88" s="413" t="s">
        <v>297</v>
      </c>
      <c r="C88" s="423">
        <v>5</v>
      </c>
      <c r="D88" s="320" t="s">
        <v>1064</v>
      </c>
      <c r="E88" s="316" t="s">
        <v>1065</v>
      </c>
      <c r="F88" s="304">
        <v>3</v>
      </c>
      <c r="G88" s="304">
        <v>54</v>
      </c>
      <c r="H88" s="304">
        <v>38</v>
      </c>
      <c r="I88" s="304">
        <v>16</v>
      </c>
      <c r="J88" s="304" t="s">
        <v>221</v>
      </c>
      <c r="K88" s="304">
        <v>16</v>
      </c>
      <c r="L88" s="286" t="s">
        <v>256</v>
      </c>
      <c r="M88" s="316" t="s">
        <v>300</v>
      </c>
      <c r="N88" s="316" t="s">
        <v>217</v>
      </c>
      <c r="O88" s="304" t="s">
        <v>263</v>
      </c>
      <c r="P88" s="303"/>
      <c r="Q88" s="303"/>
      <c r="R88" s="303"/>
    </row>
    <row r="89" spans="1:18" x14ac:dyDescent="0.15">
      <c r="A89" s="412"/>
      <c r="B89" s="414"/>
      <c r="C89" s="426"/>
      <c r="D89" s="322" t="s">
        <v>1066</v>
      </c>
      <c r="E89" s="306" t="s">
        <v>1067</v>
      </c>
      <c r="F89" s="305">
        <v>2</v>
      </c>
      <c r="G89" s="305">
        <v>56</v>
      </c>
      <c r="H89" s="305">
        <v>0</v>
      </c>
      <c r="I89" s="305">
        <v>56</v>
      </c>
      <c r="J89" s="305" t="s">
        <v>361</v>
      </c>
      <c r="K89" s="305">
        <v>2</v>
      </c>
      <c r="L89" s="305" t="s">
        <v>215</v>
      </c>
      <c r="M89" s="306" t="s">
        <v>300</v>
      </c>
      <c r="N89" s="306" t="s">
        <v>217</v>
      </c>
      <c r="O89" s="305" t="s">
        <v>278</v>
      </c>
      <c r="P89" s="303"/>
      <c r="Q89" s="303"/>
      <c r="R89" s="303"/>
    </row>
    <row r="90" spans="1:18" x14ac:dyDescent="0.15">
      <c r="A90" s="412"/>
      <c r="B90" s="311" t="s">
        <v>330</v>
      </c>
      <c r="C90" s="340">
        <v>4</v>
      </c>
      <c r="D90" s="320" t="s">
        <v>1068</v>
      </c>
      <c r="E90" s="316" t="s">
        <v>1069</v>
      </c>
      <c r="F90" s="304">
        <v>4</v>
      </c>
      <c r="G90" s="304">
        <v>64</v>
      </c>
      <c r="H90" s="304">
        <v>50</v>
      </c>
      <c r="I90" s="304">
        <f t="shared" ref="I90:I93" si="6">G90-H90</f>
        <v>14</v>
      </c>
      <c r="J90" s="304" t="s">
        <v>221</v>
      </c>
      <c r="K90" s="304">
        <v>16</v>
      </c>
      <c r="L90" s="286" t="s">
        <v>256</v>
      </c>
      <c r="M90" s="316" t="s">
        <v>329</v>
      </c>
      <c r="N90" s="316" t="s">
        <v>239</v>
      </c>
      <c r="O90" s="304" t="s">
        <v>263</v>
      </c>
      <c r="P90" s="303"/>
      <c r="Q90" s="303"/>
      <c r="R90" s="303"/>
    </row>
    <row r="91" spans="1:18" x14ac:dyDescent="0.15">
      <c r="A91" s="412"/>
      <c r="B91" s="413" t="s">
        <v>336</v>
      </c>
      <c r="C91" s="427">
        <v>7</v>
      </c>
      <c r="D91" s="320" t="s">
        <v>1070</v>
      </c>
      <c r="E91" s="316" t="s">
        <v>1071</v>
      </c>
      <c r="F91" s="304">
        <v>3</v>
      </c>
      <c r="G91" s="304">
        <v>48</v>
      </c>
      <c r="H91" s="304">
        <v>32</v>
      </c>
      <c r="I91" s="304">
        <f t="shared" si="6"/>
        <v>16</v>
      </c>
      <c r="J91" s="304" t="s">
        <v>273</v>
      </c>
      <c r="K91" s="304">
        <v>16</v>
      </c>
      <c r="L91" s="304" t="s">
        <v>215</v>
      </c>
      <c r="M91" s="316" t="s">
        <v>329</v>
      </c>
      <c r="N91" s="316" t="s">
        <v>239</v>
      </c>
      <c r="O91" s="304" t="s">
        <v>263</v>
      </c>
      <c r="P91" s="303"/>
      <c r="Q91" s="303"/>
      <c r="R91" s="303"/>
    </row>
    <row r="92" spans="1:18" x14ac:dyDescent="0.15">
      <c r="A92" s="412"/>
      <c r="B92" s="422"/>
      <c r="C92" s="428"/>
      <c r="D92" s="341" t="s">
        <v>1072</v>
      </c>
      <c r="E92" s="316" t="s">
        <v>392</v>
      </c>
      <c r="F92" s="304">
        <v>3</v>
      </c>
      <c r="G92" s="304">
        <v>54</v>
      </c>
      <c r="H92" s="304">
        <v>36</v>
      </c>
      <c r="I92" s="304">
        <v>18</v>
      </c>
      <c r="J92" s="304" t="s">
        <v>273</v>
      </c>
      <c r="K92" s="304">
        <v>16</v>
      </c>
      <c r="L92" s="304" t="s">
        <v>215</v>
      </c>
      <c r="M92" s="316" t="s">
        <v>329</v>
      </c>
      <c r="N92" s="316" t="s">
        <v>239</v>
      </c>
      <c r="O92" s="304" t="s">
        <v>263</v>
      </c>
      <c r="P92" s="303"/>
      <c r="Q92" s="303"/>
      <c r="R92" s="303"/>
    </row>
    <row r="93" spans="1:18" x14ac:dyDescent="0.15">
      <c r="A93" s="412"/>
      <c r="B93" s="414"/>
      <c r="C93" s="429"/>
      <c r="D93" s="341" t="s">
        <v>1073</v>
      </c>
      <c r="E93" s="316" t="s">
        <v>979</v>
      </c>
      <c r="F93" s="304">
        <v>2</v>
      </c>
      <c r="G93" s="304">
        <v>32</v>
      </c>
      <c r="H93" s="304">
        <v>20</v>
      </c>
      <c r="I93" s="304">
        <f t="shared" si="6"/>
        <v>12</v>
      </c>
      <c r="J93" s="304" t="s">
        <v>349</v>
      </c>
      <c r="K93" s="304">
        <v>16</v>
      </c>
      <c r="L93" s="304" t="s">
        <v>215</v>
      </c>
      <c r="M93" s="316" t="s">
        <v>329</v>
      </c>
      <c r="N93" s="316" t="s">
        <v>239</v>
      </c>
      <c r="O93" s="304" t="s">
        <v>263</v>
      </c>
      <c r="P93" s="211"/>
      <c r="Q93" s="211"/>
      <c r="R93" s="211"/>
    </row>
    <row r="94" spans="1:18" x14ac:dyDescent="0.15">
      <c r="A94" s="306"/>
      <c r="B94" s="306"/>
      <c r="C94" s="306">
        <f>SUM(C78:C92)</f>
        <v>18</v>
      </c>
      <c r="D94" s="317" t="s">
        <v>41</v>
      </c>
      <c r="E94" s="318">
        <f>COUNTA(E78:E92)</f>
        <v>15</v>
      </c>
      <c r="F94" s="317">
        <f>SUM(F78:F92)</f>
        <v>23</v>
      </c>
      <c r="G94" s="317">
        <f>SUM(G78:G92)</f>
        <v>498</v>
      </c>
      <c r="H94" s="317">
        <f>SUM(H78:H92)</f>
        <v>172</v>
      </c>
      <c r="I94" s="317">
        <f>SUM(I78:I92)</f>
        <v>326</v>
      </c>
      <c r="J94" s="326"/>
      <c r="K94" s="317">
        <f>MAX(K78:K92)</f>
        <v>16</v>
      </c>
      <c r="L94" s="317">
        <f>COUNTIF(L78:L92,"=■")</f>
        <v>2</v>
      </c>
      <c r="M94" s="317">
        <f>COUNTIF(M78:M92,"=专业核心课")</f>
        <v>2</v>
      </c>
      <c r="N94" s="317">
        <f>COUNTIF(N78:N92,"=必修")</f>
        <v>5</v>
      </c>
      <c r="O94" s="327"/>
      <c r="P94" s="327">
        <f>COUNTA(P78:P92)</f>
        <v>0</v>
      </c>
      <c r="Q94" s="327">
        <f>COUNTA(Q78:Q92)</f>
        <v>0</v>
      </c>
      <c r="R94" s="327">
        <f>COUNTA(R78:R92)</f>
        <v>0</v>
      </c>
    </row>
    <row r="95" spans="1:18" x14ac:dyDescent="0.15">
      <c r="A95" s="412" t="s">
        <v>357</v>
      </c>
      <c r="B95" s="342" t="s">
        <v>211</v>
      </c>
      <c r="C95" s="343">
        <v>1</v>
      </c>
      <c r="D95" s="305" t="s">
        <v>358</v>
      </c>
      <c r="E95" s="306" t="s">
        <v>359</v>
      </c>
      <c r="F95" s="305">
        <v>1</v>
      </c>
      <c r="G95" s="307">
        <v>8</v>
      </c>
      <c r="H95" s="307">
        <v>8</v>
      </c>
      <c r="I95" s="307">
        <v>0</v>
      </c>
      <c r="J95" s="308" t="s">
        <v>281</v>
      </c>
      <c r="K95" s="307">
        <v>2</v>
      </c>
      <c r="L95" s="305" t="s">
        <v>215</v>
      </c>
      <c r="M95" s="306" t="s">
        <v>216</v>
      </c>
      <c r="N95" s="306" t="s">
        <v>217</v>
      </c>
      <c r="O95" s="305" t="s">
        <v>222</v>
      </c>
      <c r="P95" s="303"/>
      <c r="Q95" s="303"/>
      <c r="R95" s="303"/>
    </row>
    <row r="96" spans="1:18" x14ac:dyDescent="0.15">
      <c r="A96" s="412"/>
      <c r="B96" s="413" t="s">
        <v>297</v>
      </c>
      <c r="C96" s="415">
        <v>20</v>
      </c>
      <c r="D96" s="320" t="s">
        <v>1074</v>
      </c>
      <c r="E96" s="297" t="s">
        <v>360</v>
      </c>
      <c r="F96" s="296">
        <v>15</v>
      </c>
      <c r="G96" s="298">
        <v>420</v>
      </c>
      <c r="H96" s="298">
        <v>0</v>
      </c>
      <c r="I96" s="298">
        <f>G96-H96</f>
        <v>420</v>
      </c>
      <c r="J96" s="299" t="s">
        <v>361</v>
      </c>
      <c r="K96" s="298">
        <v>15</v>
      </c>
      <c r="L96" s="296" t="s">
        <v>215</v>
      </c>
      <c r="M96" s="297" t="s">
        <v>300</v>
      </c>
      <c r="N96" s="297" t="s">
        <v>217</v>
      </c>
      <c r="O96" s="304" t="s">
        <v>362</v>
      </c>
      <c r="P96" s="303"/>
      <c r="Q96" s="303"/>
      <c r="R96" s="303"/>
    </row>
    <row r="97" spans="1:18" x14ac:dyDescent="0.15">
      <c r="A97" s="412"/>
      <c r="B97" s="414"/>
      <c r="C97" s="416"/>
      <c r="D97" s="320" t="s">
        <v>1075</v>
      </c>
      <c r="E97" s="297" t="s">
        <v>363</v>
      </c>
      <c r="F97" s="296">
        <v>5</v>
      </c>
      <c r="G97" s="298">
        <v>140</v>
      </c>
      <c r="H97" s="298">
        <v>0</v>
      </c>
      <c r="I97" s="298">
        <f>G97-H97</f>
        <v>140</v>
      </c>
      <c r="J97" s="299" t="s">
        <v>361</v>
      </c>
      <c r="K97" s="298">
        <v>5</v>
      </c>
      <c r="L97" s="296" t="s">
        <v>215</v>
      </c>
      <c r="M97" s="297" t="s">
        <v>300</v>
      </c>
      <c r="N97" s="297" t="s">
        <v>217</v>
      </c>
      <c r="O97" s="304" t="s">
        <v>362</v>
      </c>
      <c r="P97" s="303"/>
      <c r="Q97" s="303"/>
      <c r="R97" s="303"/>
    </row>
    <row r="98" spans="1:18" x14ac:dyDescent="0.15">
      <c r="A98" s="306"/>
      <c r="B98" s="306"/>
      <c r="C98" s="306">
        <f>SUM(C95:C97)</f>
        <v>21</v>
      </c>
      <c r="D98" s="317" t="s">
        <v>41</v>
      </c>
      <c r="E98" s="318">
        <f>COUNTA(E95:E97)</f>
        <v>3</v>
      </c>
      <c r="F98" s="317">
        <f>SUM(F95:F97)</f>
        <v>21</v>
      </c>
      <c r="G98" s="317">
        <f>SUM(G95:G97)</f>
        <v>568</v>
      </c>
      <c r="H98" s="317">
        <f>SUM(H95:H97)</f>
        <v>8</v>
      </c>
      <c r="I98" s="317">
        <f>SUM(I95:I97)</f>
        <v>560</v>
      </c>
      <c r="J98" s="326"/>
      <c r="K98" s="317">
        <f>MAX(K95:K97)</f>
        <v>15</v>
      </c>
      <c r="L98" s="317">
        <f>COUNTIF(L95:L97,"=■")</f>
        <v>0</v>
      </c>
      <c r="M98" s="317">
        <f>COUNTIF(M95:M97,"=专业核心课")</f>
        <v>2</v>
      </c>
      <c r="N98" s="317">
        <f>COUNTIF(N95:N97,"=必修")</f>
        <v>3</v>
      </c>
      <c r="O98" s="327"/>
      <c r="P98" s="327">
        <f>COUNTA(P95:P97)</f>
        <v>0</v>
      </c>
      <c r="Q98" s="327">
        <f>COUNTA(Q95:Q97)</f>
        <v>0</v>
      </c>
      <c r="R98" s="327">
        <f>COUNTA(R95:R97)</f>
        <v>0</v>
      </c>
    </row>
    <row r="99" spans="1:18" ht="24" x14ac:dyDescent="0.15">
      <c r="A99" s="344"/>
      <c r="B99" s="344" t="s">
        <v>205</v>
      </c>
      <c r="C99" s="345" t="s">
        <v>364</v>
      </c>
      <c r="D99" s="344" t="s">
        <v>365</v>
      </c>
      <c r="E99" s="346" t="s">
        <v>366</v>
      </c>
      <c r="F99" s="344" t="s">
        <v>3</v>
      </c>
      <c r="G99" s="344" t="s">
        <v>91</v>
      </c>
      <c r="H99" s="344" t="s">
        <v>200</v>
      </c>
      <c r="I99" s="344" t="s">
        <v>201</v>
      </c>
      <c r="J99" s="347" t="s">
        <v>367</v>
      </c>
      <c r="K99" s="344" t="s">
        <v>368</v>
      </c>
      <c r="L99" s="348" t="s">
        <v>369</v>
      </c>
      <c r="M99" s="348" t="s">
        <v>370</v>
      </c>
      <c r="N99" s="348" t="s">
        <v>371</v>
      </c>
      <c r="O99" s="348" t="s">
        <v>372</v>
      </c>
      <c r="P99" s="348" t="s">
        <v>207</v>
      </c>
      <c r="Q99" s="348" t="s">
        <v>208</v>
      </c>
      <c r="R99" s="348" t="s">
        <v>209</v>
      </c>
    </row>
    <row r="100" spans="1:18" x14ac:dyDescent="0.15">
      <c r="A100" s="417" t="s">
        <v>373</v>
      </c>
      <c r="B100" s="349" t="s">
        <v>216</v>
      </c>
      <c r="C100" s="349">
        <v>33</v>
      </c>
      <c r="D100" s="349">
        <v>773</v>
      </c>
      <c r="E100" s="349">
        <v>19</v>
      </c>
      <c r="F100" s="349">
        <v>34</v>
      </c>
      <c r="G100" s="349">
        <v>801</v>
      </c>
      <c r="H100" s="349">
        <v>258</v>
      </c>
      <c r="I100" s="350">
        <f t="shared" ref="I100:I103" si="7">G100-H100</f>
        <v>543</v>
      </c>
      <c r="J100" s="349">
        <v>605</v>
      </c>
      <c r="K100" s="349">
        <v>168</v>
      </c>
      <c r="L100" s="349">
        <v>1</v>
      </c>
      <c r="M100" s="351">
        <f>G100/G104</f>
        <v>0.29159082635602473</v>
      </c>
      <c r="N100" s="349">
        <v>12</v>
      </c>
      <c r="O100" s="349">
        <f>E100-N100</f>
        <v>7</v>
      </c>
      <c r="P100" s="349">
        <f>COUNTIFS(M3:M98,"="&amp;B100,P3:P98,"=*级")</f>
        <v>0</v>
      </c>
      <c r="Q100" s="349">
        <f>COUNTIFS(M3:M98,"="&amp;B100,Q3:Q98,"=是")</f>
        <v>0</v>
      </c>
      <c r="R100" s="349">
        <f>COUNTIFS(M3:M98,"="&amp;B100,R3:R98,"=是")</f>
        <v>0</v>
      </c>
    </row>
    <row r="101" spans="1:18" x14ac:dyDescent="0.15">
      <c r="A101" s="418"/>
      <c r="B101" s="349" t="s">
        <v>262</v>
      </c>
      <c r="C101" s="349">
        <v>20</v>
      </c>
      <c r="D101" s="349">
        <v>338</v>
      </c>
      <c r="E101" s="349">
        <v>6</v>
      </c>
      <c r="F101" s="349">
        <v>20</v>
      </c>
      <c r="G101" s="349">
        <v>338</v>
      </c>
      <c r="H101" s="349">
        <v>226</v>
      </c>
      <c r="I101" s="350">
        <f t="shared" si="7"/>
        <v>112</v>
      </c>
      <c r="J101" s="349">
        <v>338</v>
      </c>
      <c r="K101" s="349">
        <f>G101-J101</f>
        <v>0</v>
      </c>
      <c r="L101" s="349">
        <v>4</v>
      </c>
      <c r="M101" s="351">
        <f>G101/G104</f>
        <v>0.12304331998543866</v>
      </c>
      <c r="N101" s="349">
        <v>6</v>
      </c>
      <c r="O101" s="349">
        <f>E101-N101</f>
        <v>0</v>
      </c>
      <c r="P101" s="349">
        <f>COUNTIFS(M3:M98,"="&amp;B101,P3:P98,"=*级")</f>
        <v>0</v>
      </c>
      <c r="Q101" s="349">
        <f>COUNTIFS(M3:M98,"="&amp;B101,Q3:Q98,"=是")</f>
        <v>0</v>
      </c>
      <c r="R101" s="349">
        <f>COUNTIFS(M3:M98,"="&amp;B101,R3:R98,"=是")</f>
        <v>0</v>
      </c>
    </row>
    <row r="102" spans="1:18" x14ac:dyDescent="0.15">
      <c r="A102" s="418"/>
      <c r="B102" s="349" t="s">
        <v>300</v>
      </c>
      <c r="C102" s="349">
        <v>52</v>
      </c>
      <c r="D102" s="349">
        <v>1132</v>
      </c>
      <c r="E102" s="349">
        <v>9</v>
      </c>
      <c r="F102" s="349">
        <v>49</v>
      </c>
      <c r="G102" s="349">
        <v>1132</v>
      </c>
      <c r="H102" s="349">
        <v>278</v>
      </c>
      <c r="I102" s="350">
        <f t="shared" si="7"/>
        <v>854</v>
      </c>
      <c r="J102" s="349">
        <v>1132</v>
      </c>
      <c r="K102" s="349">
        <f>G102-J102</f>
        <v>0</v>
      </c>
      <c r="L102" s="349">
        <v>6</v>
      </c>
      <c r="M102" s="351">
        <f>G102/G104</f>
        <v>0.41208591190389515</v>
      </c>
      <c r="N102" s="349">
        <v>9</v>
      </c>
      <c r="O102" s="349">
        <f>E102-N102</f>
        <v>0</v>
      </c>
      <c r="P102" s="349">
        <f>COUNTIFS(M3:M98,"="&amp;B102,P3:P98,"=*级")</f>
        <v>0</v>
      </c>
      <c r="Q102" s="349">
        <f>COUNTIFS(M3:M98,"="&amp;B102,Q3:Q98,"=是")</f>
        <v>0</v>
      </c>
      <c r="R102" s="349">
        <f>COUNTIFS(M3:M98,"="&amp;B102,R3:R98,"=是")</f>
        <v>0</v>
      </c>
    </row>
    <row r="103" spans="1:18" x14ac:dyDescent="0.15">
      <c r="A103" s="419"/>
      <c r="B103" s="349" t="s">
        <v>329</v>
      </c>
      <c r="C103" s="349">
        <v>20</v>
      </c>
      <c r="D103" s="349">
        <v>332</v>
      </c>
      <c r="E103" s="349">
        <v>12</v>
      </c>
      <c r="F103" s="349">
        <v>29</v>
      </c>
      <c r="G103" s="349">
        <v>476</v>
      </c>
      <c r="H103" s="349">
        <v>326</v>
      </c>
      <c r="I103" s="350">
        <f t="shared" si="7"/>
        <v>150</v>
      </c>
      <c r="J103" s="349">
        <f>ROUNDUP(SUMPRODUCT((M3:M98=B103)*(N3:N98="必修")*IFERROR(1/COUNTIF(E3:E98,E3:E98),0),G3:G98),0)</f>
        <v>0</v>
      </c>
      <c r="K103" s="349">
        <v>332</v>
      </c>
      <c r="L103" s="349">
        <f>SUMPRODUCT((M3:M98=B103)*(L3:L98="■")*IFERROR(1/COUNTIF(E3:E98,E3:E98),0))</f>
        <v>0</v>
      </c>
      <c r="M103" s="351">
        <f>G103/G104</f>
        <v>0.17327994175464143</v>
      </c>
      <c r="N103" s="349">
        <f>SUMPRODUCT((M3:M98=B103)*(N3:N98="必修")*IFERROR(1/COUNTIF(E3:E98,E3:E98),0))</f>
        <v>0</v>
      </c>
      <c r="O103" s="349">
        <f>E103-N103</f>
        <v>12</v>
      </c>
      <c r="P103" s="349">
        <f>COUNTIFS(M3:M98,"="&amp;B103,P3:P98,"=*级")</f>
        <v>0</v>
      </c>
      <c r="Q103" s="349">
        <f>COUNTIFS(M3:M98,"="&amp;B103,Q3:Q98,"=是")</f>
        <v>0</v>
      </c>
      <c r="R103" s="349">
        <f>COUNTIFS(M3:M98,"="&amp;B103,R3:R98,"=是")</f>
        <v>0</v>
      </c>
    </row>
    <row r="104" spans="1:18" x14ac:dyDescent="0.15">
      <c r="A104" s="306"/>
      <c r="B104" s="319" t="s">
        <v>374</v>
      </c>
      <c r="C104" s="318">
        <v>125</v>
      </c>
      <c r="D104" s="318">
        <f>SUM(D100:D103)</f>
        <v>2575</v>
      </c>
      <c r="E104" s="352">
        <f t="shared" ref="E104:R104" si="8">SUM(E100:E103)</f>
        <v>46</v>
      </c>
      <c r="F104" s="306">
        <f t="shared" si="8"/>
        <v>132</v>
      </c>
      <c r="G104" s="306">
        <f t="shared" si="8"/>
        <v>2747</v>
      </c>
      <c r="H104" s="306">
        <f t="shared" si="8"/>
        <v>1088</v>
      </c>
      <c r="I104" s="306">
        <f t="shared" si="8"/>
        <v>1659</v>
      </c>
      <c r="J104" s="306">
        <f t="shared" si="8"/>
        <v>2075</v>
      </c>
      <c r="K104" s="306">
        <f t="shared" si="8"/>
        <v>500</v>
      </c>
      <c r="L104" s="306">
        <f t="shared" si="8"/>
        <v>11</v>
      </c>
      <c r="M104" s="353">
        <f t="shared" si="8"/>
        <v>1</v>
      </c>
      <c r="N104" s="306">
        <f t="shared" si="8"/>
        <v>27</v>
      </c>
      <c r="O104" s="306">
        <f t="shared" si="8"/>
        <v>19</v>
      </c>
      <c r="P104" s="306">
        <f t="shared" si="8"/>
        <v>0</v>
      </c>
      <c r="Q104" s="306">
        <f t="shared" si="8"/>
        <v>0</v>
      </c>
      <c r="R104" s="306">
        <f t="shared" si="8"/>
        <v>0</v>
      </c>
    </row>
    <row r="105" spans="1:18" ht="120" customHeight="1" x14ac:dyDescent="0.15">
      <c r="A105" s="420" t="s">
        <v>375</v>
      </c>
      <c r="B105" s="421"/>
      <c r="C105" s="421"/>
      <c r="D105" s="421"/>
      <c r="E105" s="421"/>
      <c r="F105" s="421"/>
      <c r="G105" s="421"/>
      <c r="H105" s="421"/>
      <c r="I105" s="421"/>
      <c r="J105" s="421"/>
      <c r="K105" s="421"/>
      <c r="L105" s="421"/>
      <c r="M105" s="421"/>
      <c r="N105" s="421"/>
      <c r="O105" s="421"/>
      <c r="P105" s="421"/>
      <c r="Q105" s="421"/>
      <c r="R105" s="421"/>
    </row>
  </sheetData>
  <mergeCells count="47">
    <mergeCell ref="A1:R1"/>
    <mergeCell ref="A3:A19"/>
    <mergeCell ref="B3:B9"/>
    <mergeCell ref="C3:C9"/>
    <mergeCell ref="B10:B16"/>
    <mergeCell ref="C10:C16"/>
    <mergeCell ref="B17:B18"/>
    <mergeCell ref="C17:C18"/>
    <mergeCell ref="A21:A39"/>
    <mergeCell ref="B21:B24"/>
    <mergeCell ref="C21:C24"/>
    <mergeCell ref="B25:B31"/>
    <mergeCell ref="C25:C31"/>
    <mergeCell ref="B32:B35"/>
    <mergeCell ref="C32:C35"/>
    <mergeCell ref="B36:B37"/>
    <mergeCell ref="C36:C37"/>
    <mergeCell ref="A41:A56"/>
    <mergeCell ref="B41:B42"/>
    <mergeCell ref="C41:C42"/>
    <mergeCell ref="B43:B49"/>
    <mergeCell ref="C43:C49"/>
    <mergeCell ref="B51:B53"/>
    <mergeCell ref="C51:C53"/>
    <mergeCell ref="A58:A76"/>
    <mergeCell ref="B59:B65"/>
    <mergeCell ref="C59:C65"/>
    <mergeCell ref="B66:B68"/>
    <mergeCell ref="C66:C68"/>
    <mergeCell ref="B69:B71"/>
    <mergeCell ref="C69:C71"/>
    <mergeCell ref="B73:B76"/>
    <mergeCell ref="C73:C76"/>
    <mergeCell ref="A78:A93"/>
    <mergeCell ref="B78:B79"/>
    <mergeCell ref="C78:C79"/>
    <mergeCell ref="B80:B86"/>
    <mergeCell ref="C80:C86"/>
    <mergeCell ref="B88:B89"/>
    <mergeCell ref="C88:C89"/>
    <mergeCell ref="B91:B93"/>
    <mergeCell ref="C91:C93"/>
    <mergeCell ref="A95:A97"/>
    <mergeCell ref="B96:B97"/>
    <mergeCell ref="C96:C97"/>
    <mergeCell ref="A100:A103"/>
    <mergeCell ref="A105:R105"/>
  </mergeCells>
  <phoneticPr fontId="4" type="noConversion"/>
  <conditionalFormatting sqref="D3">
    <cfRule type="duplicateValues" dxfId="384" priority="109"/>
    <cfRule type="duplicateValues" dxfId="383" priority="110"/>
    <cfRule type="duplicateValues" dxfId="382" priority="111"/>
    <cfRule type="duplicateValues" dxfId="381" priority="112"/>
  </conditionalFormatting>
  <conditionalFormatting sqref="D4">
    <cfRule type="duplicateValues" dxfId="380" priority="113"/>
    <cfRule type="duplicateValues" dxfId="379" priority="114"/>
    <cfRule type="duplicateValues" dxfId="378" priority="115"/>
    <cfRule type="duplicateValues" dxfId="377" priority="116"/>
  </conditionalFormatting>
  <conditionalFormatting sqref="D5">
    <cfRule type="duplicateValues" dxfId="376" priority="160"/>
    <cfRule type="duplicateValues" dxfId="375" priority="161"/>
    <cfRule type="duplicateValues" dxfId="374" priority="162"/>
  </conditionalFormatting>
  <conditionalFormatting sqref="D6">
    <cfRule type="duplicateValues" dxfId="373" priority="157"/>
    <cfRule type="duplicateValues" dxfId="372" priority="158"/>
    <cfRule type="duplicateValues" dxfId="371" priority="159"/>
  </conditionalFormatting>
  <conditionalFormatting sqref="D7">
    <cfRule type="duplicateValues" dxfId="370" priority="91"/>
    <cfRule type="duplicateValues" dxfId="369" priority="92"/>
    <cfRule type="duplicateValues" dxfId="368" priority="93"/>
    <cfRule type="duplicateValues" dxfId="367" priority="94"/>
    <cfRule type="duplicateValues" dxfId="366" priority="95"/>
  </conditionalFormatting>
  <conditionalFormatting sqref="D8">
    <cfRule type="duplicateValues" dxfId="365" priority="86"/>
    <cfRule type="duplicateValues" dxfId="364" priority="87"/>
    <cfRule type="duplicateValues" dxfId="363" priority="88"/>
    <cfRule type="duplicateValues" dxfId="362" priority="89"/>
    <cfRule type="duplicateValues" dxfId="361" priority="90"/>
  </conditionalFormatting>
  <conditionalFormatting sqref="D9">
    <cfRule type="duplicateValues" dxfId="360" priority="154"/>
    <cfRule type="duplicateValues" dxfId="359" priority="155"/>
    <cfRule type="duplicateValues" dxfId="358" priority="156"/>
  </conditionalFormatting>
  <conditionalFormatting sqref="D17">
    <cfRule type="duplicateValues" dxfId="357" priority="147"/>
    <cfRule type="duplicateValues" dxfId="356" priority="148"/>
    <cfRule type="duplicateValues" dxfId="355" priority="149"/>
    <cfRule type="duplicateValues" dxfId="354" priority="150"/>
  </conditionalFormatting>
  <conditionalFormatting sqref="D18">
    <cfRule type="duplicateValues" dxfId="353" priority="140"/>
    <cfRule type="duplicateValues" dxfId="352" priority="141"/>
    <cfRule type="duplicateValues" dxfId="351" priority="142"/>
    <cfRule type="duplicateValues" dxfId="350" priority="143"/>
  </conditionalFormatting>
  <conditionalFormatting sqref="D21">
    <cfRule type="duplicateValues" dxfId="349" priority="101"/>
    <cfRule type="duplicateValues" dxfId="348" priority="102"/>
    <cfRule type="duplicateValues" dxfId="347" priority="103"/>
    <cfRule type="duplicateValues" dxfId="346" priority="104"/>
  </conditionalFormatting>
  <conditionalFormatting sqref="D22">
    <cfRule type="duplicateValues" dxfId="345" priority="105"/>
    <cfRule type="duplicateValues" dxfId="344" priority="106"/>
    <cfRule type="duplicateValues" dxfId="343" priority="107"/>
    <cfRule type="duplicateValues" dxfId="342" priority="108"/>
  </conditionalFormatting>
  <conditionalFormatting sqref="D23">
    <cfRule type="duplicateValues" dxfId="341" priority="81"/>
    <cfRule type="duplicateValues" dxfId="340" priority="82"/>
    <cfRule type="duplicateValues" dxfId="339" priority="83"/>
    <cfRule type="duplicateValues" dxfId="338" priority="84"/>
    <cfRule type="duplicateValues" dxfId="337" priority="85"/>
  </conditionalFormatting>
  <conditionalFormatting sqref="D24">
    <cfRule type="duplicateValues" dxfId="336" priority="151"/>
    <cfRule type="duplicateValues" dxfId="335" priority="152"/>
    <cfRule type="duplicateValues" dxfId="334" priority="153"/>
  </conditionalFormatting>
  <conditionalFormatting sqref="D32">
    <cfRule type="duplicateValues" dxfId="333" priority="136"/>
    <cfRule type="duplicateValues" dxfId="332" priority="137"/>
    <cfRule type="duplicateValues" dxfId="331" priority="138"/>
    <cfRule type="duplicateValues" dxfId="330" priority="139"/>
  </conditionalFormatting>
  <conditionalFormatting sqref="D33">
    <cfRule type="duplicateValues" dxfId="329" priority="169"/>
    <cfRule type="duplicateValues" dxfId="328" priority="170"/>
    <cfRule type="duplicateValues" dxfId="327" priority="171"/>
  </conditionalFormatting>
  <conditionalFormatting sqref="D34">
    <cfRule type="duplicateValues" dxfId="326" priority="129"/>
    <cfRule type="duplicateValues" dxfId="325" priority="130"/>
    <cfRule type="duplicateValues" dxfId="324" priority="131"/>
    <cfRule type="duplicateValues" dxfId="323" priority="173"/>
    <cfRule type="duplicateValues" dxfId="322" priority="174"/>
    <cfRule type="duplicateValues" dxfId="321" priority="175"/>
  </conditionalFormatting>
  <conditionalFormatting sqref="D35">
    <cfRule type="duplicateValues" dxfId="320" priority="97"/>
    <cfRule type="duplicateValues" dxfId="319" priority="98"/>
    <cfRule type="duplicateValues" dxfId="318" priority="99"/>
    <cfRule type="duplicateValues" dxfId="317" priority="100"/>
  </conditionalFormatting>
  <conditionalFormatting sqref="D38">
    <cfRule type="duplicateValues" dxfId="316" priority="57"/>
    <cfRule type="duplicateValues" dxfId="315" priority="58"/>
    <cfRule type="duplicateValues" dxfId="314" priority="59"/>
    <cfRule type="duplicateValues" dxfId="313" priority="60"/>
  </conditionalFormatting>
  <conditionalFormatting sqref="D41">
    <cfRule type="duplicateValues" dxfId="312" priority="76"/>
    <cfRule type="duplicateValues" dxfId="311" priority="77"/>
    <cfRule type="duplicateValues" dxfId="310" priority="78"/>
    <cfRule type="duplicateValues" dxfId="309" priority="79"/>
    <cfRule type="duplicateValues" dxfId="308" priority="80"/>
  </conditionalFormatting>
  <conditionalFormatting sqref="D42">
    <cfRule type="duplicateValues" dxfId="307" priority="167"/>
    <cfRule type="duplicateValues" dxfId="306" priority="172"/>
    <cfRule type="duplicateValues" dxfId="305" priority="184"/>
    <cfRule type="duplicateValues" dxfId="304" priority="185"/>
  </conditionalFormatting>
  <conditionalFormatting sqref="B58">
    <cfRule type="duplicateValues" dxfId="303" priority="180"/>
    <cfRule type="duplicateValues" dxfId="302" priority="181"/>
  </conditionalFormatting>
  <conditionalFormatting sqref="C58">
    <cfRule type="duplicateValues" dxfId="301" priority="182"/>
    <cfRule type="duplicateValues" dxfId="300" priority="183"/>
  </conditionalFormatting>
  <conditionalFormatting sqref="D58">
    <cfRule type="duplicateValues" dxfId="299" priority="71"/>
    <cfRule type="duplicateValues" dxfId="298" priority="72"/>
    <cfRule type="duplicateValues" dxfId="297" priority="73"/>
    <cfRule type="duplicateValues" dxfId="296" priority="74"/>
    <cfRule type="duplicateValues" dxfId="295" priority="75"/>
  </conditionalFormatting>
  <conditionalFormatting sqref="D68">
    <cfRule type="duplicateValues" dxfId="294" priority="52"/>
    <cfRule type="duplicateValues" dxfId="293" priority="53"/>
    <cfRule type="duplicateValues" dxfId="292" priority="54"/>
    <cfRule type="duplicateValues" dxfId="291" priority="55"/>
  </conditionalFormatting>
  <conditionalFormatting sqref="D69">
    <cfRule type="duplicateValues" dxfId="290" priority="39"/>
    <cfRule type="duplicateValues" dxfId="289" priority="40"/>
  </conditionalFormatting>
  <conditionalFormatting sqref="D70">
    <cfRule type="duplicateValues" dxfId="288" priority="37"/>
    <cfRule type="duplicateValues" dxfId="287" priority="38"/>
  </conditionalFormatting>
  <conditionalFormatting sqref="D72">
    <cfRule type="duplicateValues" dxfId="286" priority="44"/>
    <cfRule type="duplicateValues" dxfId="285" priority="45"/>
    <cfRule type="duplicateValues" dxfId="284" priority="46"/>
    <cfRule type="duplicateValues" dxfId="283" priority="47"/>
  </conditionalFormatting>
  <conditionalFormatting sqref="D73">
    <cfRule type="duplicateValues" dxfId="282" priority="33"/>
    <cfRule type="duplicateValues" dxfId="281" priority="34"/>
    <cfRule type="duplicateValues" dxfId="280" priority="35"/>
  </conditionalFormatting>
  <conditionalFormatting sqref="D74">
    <cfRule type="duplicateValues" dxfId="279" priority="29"/>
  </conditionalFormatting>
  <conditionalFormatting sqref="D75">
    <cfRule type="duplicateValues" dxfId="278" priority="30"/>
  </conditionalFormatting>
  <conditionalFormatting sqref="D76">
    <cfRule type="duplicateValues" dxfId="277" priority="24"/>
    <cfRule type="duplicateValues" dxfId="276" priority="25"/>
    <cfRule type="duplicateValues" dxfId="275" priority="26"/>
    <cfRule type="duplicateValues" dxfId="274" priority="27"/>
    <cfRule type="duplicateValues" dxfId="273" priority="28"/>
  </conditionalFormatting>
  <conditionalFormatting sqref="D78">
    <cfRule type="duplicateValues" dxfId="272" priority="163"/>
    <cfRule type="duplicateValues" dxfId="271" priority="164"/>
    <cfRule type="duplicateValues" dxfId="270" priority="165"/>
    <cfRule type="duplicateValues" dxfId="269" priority="166"/>
  </conditionalFormatting>
  <conditionalFormatting sqref="D79">
    <cfRule type="duplicateValues" dxfId="268" priority="66"/>
    <cfRule type="duplicateValues" dxfId="267" priority="67"/>
    <cfRule type="duplicateValues" dxfId="266" priority="68"/>
    <cfRule type="duplicateValues" dxfId="265" priority="69"/>
    <cfRule type="duplicateValues" dxfId="264" priority="70"/>
  </conditionalFormatting>
  <conditionalFormatting sqref="B87">
    <cfRule type="duplicateValues" dxfId="263" priority="176"/>
    <cfRule type="duplicateValues" dxfId="262" priority="177"/>
  </conditionalFormatting>
  <conditionalFormatting sqref="D87">
    <cfRule type="duplicateValues" dxfId="261" priority="132"/>
    <cfRule type="duplicateValues" dxfId="260" priority="133"/>
    <cfRule type="duplicateValues" dxfId="259" priority="134"/>
    <cfRule type="duplicateValues" dxfId="258" priority="135"/>
  </conditionalFormatting>
  <conditionalFormatting sqref="D88">
    <cfRule type="duplicateValues" dxfId="257" priority="19"/>
    <cfRule type="duplicateValues" dxfId="256" priority="20"/>
    <cfRule type="duplicateValues" dxfId="255" priority="21"/>
    <cfRule type="duplicateValues" dxfId="254" priority="22"/>
    <cfRule type="duplicateValues" dxfId="253" priority="23"/>
  </conditionalFormatting>
  <conditionalFormatting sqref="D90">
    <cfRule type="duplicateValues" dxfId="252" priority="15"/>
    <cfRule type="duplicateValues" dxfId="251" priority="16"/>
    <cfRule type="duplicateValues" dxfId="250" priority="17"/>
    <cfRule type="duplicateValues" dxfId="249" priority="18"/>
  </conditionalFormatting>
  <conditionalFormatting sqref="D91">
    <cfRule type="duplicateValues" dxfId="248" priority="11"/>
  </conditionalFormatting>
  <conditionalFormatting sqref="D93">
    <cfRule type="duplicateValues" dxfId="247" priority="8"/>
    <cfRule type="duplicateValues" dxfId="246" priority="9"/>
    <cfRule type="duplicateValues" dxfId="245" priority="10"/>
  </conditionalFormatting>
  <conditionalFormatting sqref="D95">
    <cfRule type="duplicateValues" dxfId="244" priority="61"/>
    <cfRule type="duplicateValues" dxfId="243" priority="62"/>
    <cfRule type="duplicateValues" dxfId="242" priority="63"/>
    <cfRule type="duplicateValues" dxfId="241" priority="64"/>
    <cfRule type="duplicateValues" dxfId="240" priority="65"/>
  </conditionalFormatting>
  <conditionalFormatting sqref="D96">
    <cfRule type="duplicateValues" dxfId="239" priority="2"/>
    <cfRule type="duplicateValues" dxfId="238" priority="4"/>
  </conditionalFormatting>
  <conditionalFormatting sqref="D97">
    <cfRule type="duplicateValues" dxfId="237" priority="1"/>
    <cfRule type="duplicateValues" dxfId="236" priority="3"/>
  </conditionalFormatting>
  <conditionalFormatting sqref="B66:B67">
    <cfRule type="duplicateValues" dxfId="235" priority="178"/>
    <cfRule type="duplicateValues" dxfId="234" priority="179"/>
  </conditionalFormatting>
  <conditionalFormatting sqref="D10:D16">
    <cfRule type="duplicateValues" dxfId="233" priority="144"/>
    <cfRule type="duplicateValues" dxfId="232" priority="145"/>
    <cfRule type="duplicateValues" dxfId="231" priority="146"/>
  </conditionalFormatting>
  <conditionalFormatting sqref="D25:D31">
    <cfRule type="duplicateValues" dxfId="230" priority="126"/>
    <cfRule type="duplicateValues" dxfId="229" priority="127"/>
    <cfRule type="duplicateValues" dxfId="228" priority="128"/>
  </conditionalFormatting>
  <conditionalFormatting sqref="D33:D34">
    <cfRule type="duplicateValues" dxfId="227" priority="168"/>
  </conditionalFormatting>
  <conditionalFormatting sqref="D43:D49">
    <cfRule type="duplicateValues" dxfId="226" priority="123"/>
    <cfRule type="duplicateValues" dxfId="225" priority="124"/>
    <cfRule type="duplicateValues" dxfId="224" priority="125"/>
  </conditionalFormatting>
  <conditionalFormatting sqref="D59:D65">
    <cfRule type="duplicateValues" dxfId="223" priority="120"/>
    <cfRule type="duplicateValues" dxfId="222" priority="121"/>
    <cfRule type="duplicateValues" dxfId="221" priority="122"/>
  </conditionalFormatting>
  <conditionalFormatting sqref="D66:D67">
    <cfRule type="duplicateValues" dxfId="220" priority="48"/>
    <cfRule type="duplicateValues" dxfId="219" priority="49"/>
    <cfRule type="duplicateValues" dxfId="218" priority="50"/>
    <cfRule type="duplicateValues" dxfId="217" priority="51"/>
  </conditionalFormatting>
  <conditionalFormatting sqref="D66:D68">
    <cfRule type="duplicateValues" dxfId="216" priority="56"/>
  </conditionalFormatting>
  <conditionalFormatting sqref="D69:D70">
    <cfRule type="duplicateValues" dxfId="215" priority="41"/>
    <cfRule type="duplicateValues" dxfId="214" priority="42"/>
    <cfRule type="duplicateValues" dxfId="213" priority="43"/>
  </conditionalFormatting>
  <conditionalFormatting sqref="D73:D75">
    <cfRule type="duplicateValues" dxfId="212" priority="36"/>
  </conditionalFormatting>
  <conditionalFormatting sqref="D74:D75">
    <cfRule type="duplicateValues" dxfId="211" priority="31"/>
    <cfRule type="duplicateValues" dxfId="210" priority="32"/>
  </conditionalFormatting>
  <conditionalFormatting sqref="D80:D86">
    <cfRule type="duplicateValues" dxfId="209" priority="117"/>
    <cfRule type="duplicateValues" dxfId="208" priority="118"/>
    <cfRule type="duplicateValues" dxfId="207" priority="119"/>
  </conditionalFormatting>
  <conditionalFormatting sqref="D91:D92">
    <cfRule type="duplicateValues" dxfId="206" priority="12"/>
    <cfRule type="duplicateValues" dxfId="205" priority="13"/>
    <cfRule type="duplicateValues" dxfId="204" priority="14"/>
  </conditionalFormatting>
  <conditionalFormatting sqref="D96:D97">
    <cfRule type="duplicateValues" dxfId="203" priority="5"/>
    <cfRule type="duplicateValues" dxfId="202" priority="6"/>
    <cfRule type="duplicateValues" dxfId="201" priority="7"/>
  </conditionalFormatting>
  <conditionalFormatting sqref="D94 D3:D6 D9:D18 D24:D35 D20:D22 D42:D49 D40 D59:D65 D57 D77:D78 D80:D87">
    <cfRule type="duplicateValues" dxfId="200" priority="96"/>
  </conditionalFormatting>
  <dataValidations count="5">
    <dataValidation type="list" allowBlank="1" showInputMessage="1" showErrorMessage="1" sqref="P3:P19 P21:P39 P41:P56 P58:P76 P78:P92 P95:P97" xr:uid="{06C12E0A-51C6-4F55-9CDB-877803CCEAD4}">
      <formula1>"国家级,省部级,地市级,院校级"</formula1>
    </dataValidation>
    <dataValidation type="list" allowBlank="1" showInputMessage="1" showErrorMessage="1" sqref="O3:O19 O21:O39 O41:O56 O58:O76 O78:O93 O95:O97" xr:uid="{33BA0461-6092-4266-93AA-AC068EC9D6CA}">
      <formula1>"D1,D2,D3,D4,D5,D6,D7"</formula1>
    </dataValidation>
    <dataValidation type="list" allowBlank="1" showInputMessage="1" showErrorMessage="1" sqref="Q3:R19 Q21:R39 Q41:R56 Q58:R76 Q95:R97 Q78:R92" xr:uid="{3C788B9D-3573-4B04-9D10-BB499E8D9F56}">
      <formula1>"是"</formula1>
    </dataValidation>
    <dataValidation type="list" allowBlank="1" showInputMessage="1" showErrorMessage="1" sqref="N3:N19 N21:N39 N41 N43:N56 N58:N76 N79:N93 N95:N97" xr:uid="{8BBBA4ED-A9F4-415D-ABEB-E7C6C84D9668}">
      <formula1>"必修,选修"</formula1>
    </dataValidation>
    <dataValidation type="list" allowBlank="1" showInputMessage="1" showErrorMessage="1" sqref="M3:M19 M21:M39 M41:M56 M58:M76 M78:M93 M95:M97" xr:uid="{C2EBC565-871C-4F3D-90FB-536FEB68CABF}">
      <formula1>"公共课,专业基础课,专业核心课,专业拓展课"</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63558-E8C9-4F8B-88DC-581AF07349AE}">
  <dimension ref="A1:R105"/>
  <sheetViews>
    <sheetView workbookViewId="0">
      <pane xSplit="3" ySplit="2" topLeftCell="D3" activePane="bottomRight" state="frozen"/>
      <selection pane="topRight" activeCell="D1" sqref="D1"/>
      <selection pane="bottomLeft" activeCell="A3" sqref="A3"/>
      <selection pane="bottomRight" activeCell="D3" sqref="A3:XFD3"/>
    </sheetView>
  </sheetViews>
  <sheetFormatPr defaultColWidth="9" defaultRowHeight="14.25" x14ac:dyDescent="0.2"/>
  <cols>
    <col min="1" max="1" width="2.75" style="267" customWidth="1"/>
    <col min="2" max="2" width="13.75" style="267" customWidth="1"/>
    <col min="3" max="3" width="5.875" style="267" customWidth="1"/>
    <col min="4" max="4" width="10.375" style="267" customWidth="1"/>
    <col min="5" max="5" width="30.375" style="267" customWidth="1"/>
    <col min="6" max="6" width="5.375" style="267" customWidth="1"/>
    <col min="7" max="8" width="6.25" style="267" customWidth="1"/>
    <col min="9" max="9" width="6" style="267" customWidth="1"/>
    <col min="10" max="10" width="5.25" style="285" customWidth="1"/>
    <col min="11" max="11" width="5.375" style="267" customWidth="1"/>
    <col min="12" max="12" width="4.625" style="267" customWidth="1"/>
    <col min="13" max="13" width="8.75" style="267" customWidth="1"/>
    <col min="14" max="18" width="4.75" style="267" customWidth="1"/>
    <col min="19" max="16384" width="9" style="267"/>
  </cols>
  <sheetData>
    <row r="1" spans="1:18" ht="18.75" x14ac:dyDescent="0.25">
      <c r="A1" s="408" t="s">
        <v>459</v>
      </c>
      <c r="B1" s="408"/>
      <c r="C1" s="408"/>
      <c r="D1" s="408"/>
      <c r="E1" s="408"/>
      <c r="F1" s="408"/>
      <c r="G1" s="408"/>
      <c r="H1" s="408"/>
      <c r="I1" s="408"/>
      <c r="J1" s="408"/>
      <c r="K1" s="408"/>
      <c r="L1" s="408"/>
      <c r="M1" s="408"/>
      <c r="N1" s="408"/>
      <c r="O1" s="408"/>
      <c r="P1" s="408"/>
      <c r="Q1" s="408"/>
      <c r="R1" s="408"/>
    </row>
    <row r="2" spans="1:18" ht="40.9" customHeight="1" x14ac:dyDescent="0.2">
      <c r="A2" s="212" t="s">
        <v>195</v>
      </c>
      <c r="B2" s="213" t="s">
        <v>196</v>
      </c>
      <c r="C2" s="214" t="s">
        <v>197</v>
      </c>
      <c r="D2" s="215" t="s">
        <v>198</v>
      </c>
      <c r="E2" s="215" t="s">
        <v>2</v>
      </c>
      <c r="F2" s="216" t="s">
        <v>199</v>
      </c>
      <c r="G2" s="217" t="s">
        <v>91</v>
      </c>
      <c r="H2" s="218" t="s">
        <v>200</v>
      </c>
      <c r="I2" s="218" t="s">
        <v>201</v>
      </c>
      <c r="J2" s="213" t="s">
        <v>202</v>
      </c>
      <c r="K2" s="213" t="s">
        <v>203</v>
      </c>
      <c r="L2" s="213" t="s">
        <v>204</v>
      </c>
      <c r="M2" s="215" t="s">
        <v>205</v>
      </c>
      <c r="N2" s="219" t="s">
        <v>191</v>
      </c>
      <c r="O2" s="213" t="s">
        <v>206</v>
      </c>
      <c r="P2" s="213" t="s">
        <v>207</v>
      </c>
      <c r="Q2" s="213" t="s">
        <v>208</v>
      </c>
      <c r="R2" s="213" t="s">
        <v>209</v>
      </c>
    </row>
    <row r="3" spans="1:18" x14ac:dyDescent="0.2">
      <c r="A3" s="391" t="s">
        <v>210</v>
      </c>
      <c r="B3" s="392" t="s">
        <v>211</v>
      </c>
      <c r="C3" s="395">
        <v>9</v>
      </c>
      <c r="D3" s="220" t="s">
        <v>212</v>
      </c>
      <c r="E3" s="227" t="s">
        <v>213</v>
      </c>
      <c r="F3" s="220">
        <v>1</v>
      </c>
      <c r="G3" s="222">
        <v>30</v>
      </c>
      <c r="H3" s="222">
        <v>0</v>
      </c>
      <c r="I3" s="222">
        <f>G3-H3</f>
        <v>30</v>
      </c>
      <c r="J3" s="223" t="s">
        <v>214</v>
      </c>
      <c r="K3" s="222">
        <v>15</v>
      </c>
      <c r="L3" s="224" t="s">
        <v>215</v>
      </c>
      <c r="M3" s="225" t="s">
        <v>216</v>
      </c>
      <c r="N3" s="225" t="s">
        <v>217</v>
      </c>
      <c r="O3" s="224" t="s">
        <v>218</v>
      </c>
      <c r="P3" s="226"/>
      <c r="Q3" s="226"/>
      <c r="R3" s="226"/>
    </row>
    <row r="4" spans="1:18" x14ac:dyDescent="0.2">
      <c r="A4" s="391"/>
      <c r="B4" s="393"/>
      <c r="C4" s="396"/>
      <c r="D4" s="220" t="s">
        <v>219</v>
      </c>
      <c r="E4" s="227" t="s">
        <v>220</v>
      </c>
      <c r="F4" s="220">
        <v>4</v>
      </c>
      <c r="G4" s="222">
        <v>64</v>
      </c>
      <c r="H4" s="222">
        <v>45</v>
      </c>
      <c r="I4" s="222">
        <f>G4-H4</f>
        <v>19</v>
      </c>
      <c r="J4" s="223" t="s">
        <v>221</v>
      </c>
      <c r="K4" s="222">
        <v>11</v>
      </c>
      <c r="L4" s="220" t="s">
        <v>215</v>
      </c>
      <c r="M4" s="227" t="s">
        <v>216</v>
      </c>
      <c r="N4" s="227" t="s">
        <v>217</v>
      </c>
      <c r="O4" s="220" t="s">
        <v>222</v>
      </c>
      <c r="P4" s="226"/>
      <c r="Q4" s="226"/>
      <c r="R4" s="226"/>
    </row>
    <row r="5" spans="1:18" x14ac:dyDescent="0.2">
      <c r="A5" s="391"/>
      <c r="B5" s="393"/>
      <c r="C5" s="396"/>
      <c r="D5" s="220" t="s">
        <v>223</v>
      </c>
      <c r="E5" s="227" t="s">
        <v>23</v>
      </c>
      <c r="F5" s="220">
        <v>2</v>
      </c>
      <c r="G5" s="222">
        <v>36</v>
      </c>
      <c r="H5" s="222">
        <v>36</v>
      </c>
      <c r="I5" s="222">
        <f>G5-H5</f>
        <v>0</v>
      </c>
      <c r="J5" s="223" t="s">
        <v>224</v>
      </c>
      <c r="K5" s="222">
        <v>16</v>
      </c>
      <c r="L5" s="220" t="s">
        <v>215</v>
      </c>
      <c r="M5" s="227" t="s">
        <v>216</v>
      </c>
      <c r="N5" s="227" t="s">
        <v>217</v>
      </c>
      <c r="O5" s="220" t="s">
        <v>222</v>
      </c>
      <c r="P5" s="226"/>
      <c r="Q5" s="226"/>
      <c r="R5" s="226"/>
    </row>
    <row r="6" spans="1:18" x14ac:dyDescent="0.2">
      <c r="A6" s="391"/>
      <c r="B6" s="393"/>
      <c r="C6" s="396"/>
      <c r="D6" s="220" t="s">
        <v>225</v>
      </c>
      <c r="E6" s="227" t="s">
        <v>226</v>
      </c>
      <c r="F6" s="220">
        <v>2</v>
      </c>
      <c r="G6" s="222">
        <v>112</v>
      </c>
      <c r="H6" s="222">
        <v>0</v>
      </c>
      <c r="I6" s="222">
        <f>G6-H6</f>
        <v>112</v>
      </c>
      <c r="J6" s="223" t="s">
        <v>227</v>
      </c>
      <c r="K6" s="222">
        <v>2</v>
      </c>
      <c r="L6" s="220" t="s">
        <v>215</v>
      </c>
      <c r="M6" s="227" t="s">
        <v>216</v>
      </c>
      <c r="N6" s="227" t="s">
        <v>217</v>
      </c>
      <c r="O6" s="220" t="s">
        <v>218</v>
      </c>
      <c r="P6" s="226"/>
      <c r="Q6" s="226"/>
      <c r="R6" s="226"/>
    </row>
    <row r="7" spans="1:18" x14ac:dyDescent="0.2">
      <c r="A7" s="391"/>
      <c r="B7" s="393"/>
      <c r="C7" s="396"/>
      <c r="D7" s="220" t="s">
        <v>228</v>
      </c>
      <c r="E7" s="227" t="s">
        <v>229</v>
      </c>
      <c r="F7" s="220" t="s">
        <v>230</v>
      </c>
      <c r="G7" s="222">
        <v>8</v>
      </c>
      <c r="H7" s="222">
        <v>4</v>
      </c>
      <c r="I7" s="222">
        <f>G7-H7</f>
        <v>4</v>
      </c>
      <c r="J7" s="223" t="s">
        <v>231</v>
      </c>
      <c r="K7" s="222">
        <v>2</v>
      </c>
      <c r="L7" s="220" t="s">
        <v>215</v>
      </c>
      <c r="M7" s="227" t="s">
        <v>216</v>
      </c>
      <c r="N7" s="227" t="s">
        <v>217</v>
      </c>
      <c r="O7" s="220" t="s">
        <v>222</v>
      </c>
      <c r="P7" s="226"/>
      <c r="Q7" s="226"/>
      <c r="R7" s="226"/>
    </row>
    <row r="8" spans="1:18" x14ac:dyDescent="0.2">
      <c r="A8" s="391"/>
      <c r="B8" s="393"/>
      <c r="C8" s="396"/>
      <c r="D8" s="220" t="s">
        <v>232</v>
      </c>
      <c r="E8" s="227" t="s">
        <v>233</v>
      </c>
      <c r="F8" s="220">
        <v>1</v>
      </c>
      <c r="G8" s="222">
        <v>20</v>
      </c>
      <c r="H8" s="222">
        <v>20</v>
      </c>
      <c r="I8" s="222">
        <v>0</v>
      </c>
      <c r="J8" s="223" t="s">
        <v>224</v>
      </c>
      <c r="K8" s="222">
        <v>10</v>
      </c>
      <c r="L8" s="220" t="s">
        <v>215</v>
      </c>
      <c r="M8" s="227" t="s">
        <v>216</v>
      </c>
      <c r="N8" s="227" t="s">
        <v>217</v>
      </c>
      <c r="O8" s="220" t="s">
        <v>222</v>
      </c>
      <c r="P8" s="226"/>
      <c r="Q8" s="226"/>
      <c r="R8" s="226"/>
    </row>
    <row r="9" spans="1:18" x14ac:dyDescent="0.2">
      <c r="A9" s="391"/>
      <c r="B9" s="394"/>
      <c r="C9" s="397"/>
      <c r="D9" s="220" t="s">
        <v>234</v>
      </c>
      <c r="E9" s="227" t="s">
        <v>235</v>
      </c>
      <c r="F9" s="220" t="s">
        <v>230</v>
      </c>
      <c r="G9" s="222">
        <v>16</v>
      </c>
      <c r="H9" s="222">
        <v>8</v>
      </c>
      <c r="I9" s="222">
        <f t="shared" ref="I9:I18" si="0">G9-H9</f>
        <v>8</v>
      </c>
      <c r="J9" s="223" t="s">
        <v>224</v>
      </c>
      <c r="K9" s="222">
        <v>4</v>
      </c>
      <c r="L9" s="220" t="s">
        <v>215</v>
      </c>
      <c r="M9" s="227" t="s">
        <v>216</v>
      </c>
      <c r="N9" s="227" t="s">
        <v>217</v>
      </c>
      <c r="O9" s="220" t="s">
        <v>222</v>
      </c>
      <c r="P9" s="226"/>
      <c r="Q9" s="226"/>
      <c r="R9" s="226"/>
    </row>
    <row r="10" spans="1:18" x14ac:dyDescent="0.2">
      <c r="A10" s="391"/>
      <c r="B10" s="398" t="s">
        <v>236</v>
      </c>
      <c r="C10" s="395">
        <v>1</v>
      </c>
      <c r="D10" s="220" t="s">
        <v>237</v>
      </c>
      <c r="E10" s="227" t="s">
        <v>238</v>
      </c>
      <c r="F10" s="220">
        <v>1</v>
      </c>
      <c r="G10" s="222">
        <v>28</v>
      </c>
      <c r="H10" s="222">
        <v>0</v>
      </c>
      <c r="I10" s="222">
        <f t="shared" si="0"/>
        <v>28</v>
      </c>
      <c r="J10" s="223" t="s">
        <v>214</v>
      </c>
      <c r="K10" s="222">
        <v>14</v>
      </c>
      <c r="L10" s="220" t="s">
        <v>215</v>
      </c>
      <c r="M10" s="227" t="s">
        <v>216</v>
      </c>
      <c r="N10" s="227" t="s">
        <v>239</v>
      </c>
      <c r="O10" s="220" t="s">
        <v>240</v>
      </c>
      <c r="P10" s="226"/>
      <c r="Q10" s="226"/>
      <c r="R10" s="226"/>
    </row>
    <row r="11" spans="1:18" x14ac:dyDescent="0.2">
      <c r="A11" s="391"/>
      <c r="B11" s="398"/>
      <c r="C11" s="396"/>
      <c r="D11" s="220" t="s">
        <v>241</v>
      </c>
      <c r="E11" s="221" t="s">
        <v>242</v>
      </c>
      <c r="F11" s="220">
        <v>1</v>
      </c>
      <c r="G11" s="222">
        <v>28</v>
      </c>
      <c r="H11" s="222">
        <v>0</v>
      </c>
      <c r="I11" s="222">
        <f t="shared" si="0"/>
        <v>28</v>
      </c>
      <c r="J11" s="223" t="s">
        <v>214</v>
      </c>
      <c r="K11" s="222">
        <v>14</v>
      </c>
      <c r="L11" s="220" t="s">
        <v>215</v>
      </c>
      <c r="M11" s="227" t="s">
        <v>216</v>
      </c>
      <c r="N11" s="227" t="s">
        <v>239</v>
      </c>
      <c r="O11" s="220" t="s">
        <v>240</v>
      </c>
      <c r="P11" s="226"/>
      <c r="Q11" s="226"/>
      <c r="R11" s="226"/>
    </row>
    <row r="12" spans="1:18" x14ac:dyDescent="0.2">
      <c r="A12" s="391"/>
      <c r="B12" s="398"/>
      <c r="C12" s="396"/>
      <c r="D12" s="220" t="s">
        <v>243</v>
      </c>
      <c r="E12" s="227" t="s">
        <v>244</v>
      </c>
      <c r="F12" s="220">
        <v>1</v>
      </c>
      <c r="G12" s="222">
        <v>28</v>
      </c>
      <c r="H12" s="222">
        <v>0</v>
      </c>
      <c r="I12" s="222">
        <f t="shared" si="0"/>
        <v>28</v>
      </c>
      <c r="J12" s="223" t="s">
        <v>214</v>
      </c>
      <c r="K12" s="222">
        <v>14</v>
      </c>
      <c r="L12" s="220" t="s">
        <v>215</v>
      </c>
      <c r="M12" s="227" t="s">
        <v>216</v>
      </c>
      <c r="N12" s="227" t="s">
        <v>239</v>
      </c>
      <c r="O12" s="220" t="s">
        <v>240</v>
      </c>
      <c r="P12" s="226"/>
      <c r="Q12" s="226"/>
      <c r="R12" s="226"/>
    </row>
    <row r="13" spans="1:18" x14ac:dyDescent="0.2">
      <c r="A13" s="391"/>
      <c r="B13" s="398"/>
      <c r="C13" s="396"/>
      <c r="D13" s="220" t="s">
        <v>245</v>
      </c>
      <c r="E13" s="227" t="s">
        <v>246</v>
      </c>
      <c r="F13" s="220">
        <v>1</v>
      </c>
      <c r="G13" s="222">
        <v>28</v>
      </c>
      <c r="H13" s="222">
        <v>0</v>
      </c>
      <c r="I13" s="222">
        <f t="shared" si="0"/>
        <v>28</v>
      </c>
      <c r="J13" s="223" t="s">
        <v>214</v>
      </c>
      <c r="K13" s="222">
        <v>14</v>
      </c>
      <c r="L13" s="220" t="s">
        <v>215</v>
      </c>
      <c r="M13" s="227" t="s">
        <v>216</v>
      </c>
      <c r="N13" s="227" t="s">
        <v>239</v>
      </c>
      <c r="O13" s="220" t="s">
        <v>240</v>
      </c>
      <c r="P13" s="226"/>
      <c r="Q13" s="226"/>
      <c r="R13" s="226"/>
    </row>
    <row r="14" spans="1:18" x14ac:dyDescent="0.2">
      <c r="A14" s="391"/>
      <c r="B14" s="398"/>
      <c r="C14" s="396"/>
      <c r="D14" s="220" t="s">
        <v>247</v>
      </c>
      <c r="E14" s="227" t="s">
        <v>248</v>
      </c>
      <c r="F14" s="220">
        <v>1</v>
      </c>
      <c r="G14" s="222">
        <v>28</v>
      </c>
      <c r="H14" s="222">
        <v>0</v>
      </c>
      <c r="I14" s="222">
        <f t="shared" si="0"/>
        <v>28</v>
      </c>
      <c r="J14" s="223" t="s">
        <v>214</v>
      </c>
      <c r="K14" s="222">
        <v>14</v>
      </c>
      <c r="L14" s="220" t="s">
        <v>215</v>
      </c>
      <c r="M14" s="227" t="s">
        <v>216</v>
      </c>
      <c r="N14" s="227" t="s">
        <v>239</v>
      </c>
      <c r="O14" s="220" t="s">
        <v>240</v>
      </c>
      <c r="P14" s="226"/>
      <c r="Q14" s="226"/>
      <c r="R14" s="226"/>
    </row>
    <row r="15" spans="1:18" x14ac:dyDescent="0.2">
      <c r="A15" s="391"/>
      <c r="B15" s="398"/>
      <c r="C15" s="396"/>
      <c r="D15" s="220" t="s">
        <v>249</v>
      </c>
      <c r="E15" s="227" t="s">
        <v>250</v>
      </c>
      <c r="F15" s="220">
        <v>1</v>
      </c>
      <c r="G15" s="222">
        <v>28</v>
      </c>
      <c r="H15" s="222">
        <v>0</v>
      </c>
      <c r="I15" s="222">
        <f t="shared" si="0"/>
        <v>28</v>
      </c>
      <c r="J15" s="223" t="s">
        <v>214</v>
      </c>
      <c r="K15" s="222">
        <v>14</v>
      </c>
      <c r="L15" s="220" t="s">
        <v>215</v>
      </c>
      <c r="M15" s="227" t="s">
        <v>216</v>
      </c>
      <c r="N15" s="227" t="s">
        <v>239</v>
      </c>
      <c r="O15" s="220" t="s">
        <v>240</v>
      </c>
      <c r="P15" s="226"/>
      <c r="Q15" s="226"/>
      <c r="R15" s="226"/>
    </row>
    <row r="16" spans="1:18" x14ac:dyDescent="0.2">
      <c r="A16" s="391"/>
      <c r="B16" s="398"/>
      <c r="C16" s="397"/>
      <c r="D16" s="220" t="s">
        <v>251</v>
      </c>
      <c r="E16" s="227" t="s">
        <v>252</v>
      </c>
      <c r="F16" s="220">
        <v>1</v>
      </c>
      <c r="G16" s="222">
        <v>28</v>
      </c>
      <c r="H16" s="222">
        <v>0</v>
      </c>
      <c r="I16" s="222">
        <f t="shared" si="0"/>
        <v>28</v>
      </c>
      <c r="J16" s="223" t="s">
        <v>214</v>
      </c>
      <c r="K16" s="222">
        <v>14</v>
      </c>
      <c r="L16" s="220" t="s">
        <v>215</v>
      </c>
      <c r="M16" s="227" t="s">
        <v>216</v>
      </c>
      <c r="N16" s="227" t="s">
        <v>239</v>
      </c>
      <c r="O16" s="220" t="s">
        <v>240</v>
      </c>
      <c r="P16" s="226"/>
      <c r="Q16" s="226"/>
      <c r="R16" s="226"/>
    </row>
    <row r="17" spans="1:18" x14ac:dyDescent="0.2">
      <c r="A17" s="391"/>
      <c r="B17" s="399" t="s">
        <v>253</v>
      </c>
      <c r="C17" s="396">
        <v>6.5</v>
      </c>
      <c r="D17" s="228" t="s">
        <v>254</v>
      </c>
      <c r="E17" s="227" t="s">
        <v>255</v>
      </c>
      <c r="F17" s="220">
        <v>1.5</v>
      </c>
      <c r="G17" s="222">
        <v>28</v>
      </c>
      <c r="H17" s="222">
        <v>28</v>
      </c>
      <c r="I17" s="222">
        <f t="shared" si="0"/>
        <v>0</v>
      </c>
      <c r="J17" s="223" t="s">
        <v>224</v>
      </c>
      <c r="K17" s="222">
        <v>14</v>
      </c>
      <c r="L17" s="229" t="s">
        <v>256</v>
      </c>
      <c r="M17" s="227" t="s">
        <v>216</v>
      </c>
      <c r="N17" s="227" t="s">
        <v>217</v>
      </c>
      <c r="O17" s="220" t="s">
        <v>222</v>
      </c>
      <c r="P17" s="226"/>
      <c r="Q17" s="226"/>
      <c r="R17" s="226"/>
    </row>
    <row r="18" spans="1:18" x14ac:dyDescent="0.2">
      <c r="A18" s="391"/>
      <c r="B18" s="400"/>
      <c r="C18" s="396"/>
      <c r="D18" s="228" t="s">
        <v>257</v>
      </c>
      <c r="E18" s="227" t="s">
        <v>258</v>
      </c>
      <c r="F18" s="220" t="s">
        <v>230</v>
      </c>
      <c r="G18" s="222">
        <v>2</v>
      </c>
      <c r="H18" s="222">
        <v>0</v>
      </c>
      <c r="I18" s="222">
        <f t="shared" si="0"/>
        <v>2</v>
      </c>
      <c r="J18" s="223" t="s">
        <v>214</v>
      </c>
      <c r="K18" s="222">
        <v>1</v>
      </c>
      <c r="L18" s="220" t="s">
        <v>215</v>
      </c>
      <c r="M18" s="227" t="s">
        <v>216</v>
      </c>
      <c r="N18" s="227" t="s">
        <v>217</v>
      </c>
      <c r="O18" s="220" t="s">
        <v>240</v>
      </c>
      <c r="P18" s="226"/>
      <c r="Q18" s="226"/>
      <c r="R18" s="226"/>
    </row>
    <row r="19" spans="1:18" x14ac:dyDescent="0.2">
      <c r="A19" s="391"/>
      <c r="B19" s="402"/>
      <c r="C19" s="397"/>
      <c r="D19" s="220">
        <v>210350000</v>
      </c>
      <c r="E19" s="233" t="s">
        <v>460</v>
      </c>
      <c r="F19" s="220">
        <v>5</v>
      </c>
      <c r="G19" s="220">
        <v>80</v>
      </c>
      <c r="H19" s="220">
        <v>32</v>
      </c>
      <c r="I19" s="220">
        <v>48</v>
      </c>
      <c r="J19" s="245" t="s">
        <v>461</v>
      </c>
      <c r="K19" s="220">
        <v>17</v>
      </c>
      <c r="L19" s="220" t="s">
        <v>256</v>
      </c>
      <c r="M19" s="220" t="s">
        <v>262</v>
      </c>
      <c r="N19" s="220" t="s">
        <v>217</v>
      </c>
      <c r="O19" s="220" t="s">
        <v>263</v>
      </c>
      <c r="P19" s="226"/>
      <c r="Q19" s="226"/>
      <c r="R19" s="226"/>
    </row>
    <row r="20" spans="1:18" x14ac:dyDescent="0.2">
      <c r="A20" s="391"/>
      <c r="B20" s="239" t="s">
        <v>315</v>
      </c>
      <c r="C20" s="278">
        <v>4.5</v>
      </c>
      <c r="D20" s="220">
        <v>210311001</v>
      </c>
      <c r="E20" s="233" t="s">
        <v>462</v>
      </c>
      <c r="F20" s="220">
        <v>4.5</v>
      </c>
      <c r="G20" s="220">
        <v>72</v>
      </c>
      <c r="H20" s="220">
        <v>52</v>
      </c>
      <c r="I20" s="220">
        <v>20</v>
      </c>
      <c r="J20" s="245" t="s">
        <v>463</v>
      </c>
      <c r="K20" s="220">
        <v>13</v>
      </c>
      <c r="L20" s="220" t="s">
        <v>256</v>
      </c>
      <c r="M20" s="220" t="s">
        <v>262</v>
      </c>
      <c r="N20" s="220" t="s">
        <v>217</v>
      </c>
      <c r="O20" s="220" t="s">
        <v>263</v>
      </c>
      <c r="P20" s="226"/>
      <c r="Q20" s="226"/>
      <c r="R20" s="226" t="s">
        <v>464</v>
      </c>
    </row>
    <row r="21" spans="1:18" x14ac:dyDescent="0.2">
      <c r="A21" s="236"/>
      <c r="B21" s="236"/>
      <c r="C21" s="236">
        <f>SUM(C3:C20)</f>
        <v>21</v>
      </c>
      <c r="D21" s="236" t="s">
        <v>41</v>
      </c>
      <c r="E21" s="237">
        <f>COUNTA(E3:E20)</f>
        <v>18</v>
      </c>
      <c r="F21" s="236">
        <f>SUM(F3:F20)</f>
        <v>28</v>
      </c>
      <c r="G21" s="236">
        <f>SUM(G3:G20)-6*28</f>
        <v>496</v>
      </c>
      <c r="H21" s="236">
        <f>SUM(H3:H20)</f>
        <v>225</v>
      </c>
      <c r="I21" s="236">
        <f>SUM(I3:I20)-6*28</f>
        <v>271</v>
      </c>
      <c r="J21" s="223"/>
      <c r="K21" s="236">
        <f>MAX(K3:K20)</f>
        <v>17</v>
      </c>
      <c r="L21" s="238">
        <f>COUNTIF(L3:L20,"=■")</f>
        <v>3</v>
      </c>
      <c r="M21" s="238">
        <f>COUNTIF(M3:M20,"=专业核心课")</f>
        <v>0</v>
      </c>
      <c r="N21" s="238">
        <f>COUNTIF(N3:N20,"=必修")</f>
        <v>11</v>
      </c>
      <c r="O21" s="238"/>
      <c r="P21" s="238">
        <f>COUNTA(P3:P20)</f>
        <v>0</v>
      </c>
      <c r="Q21" s="238">
        <f>COUNTA(Q3:Q20)</f>
        <v>0</v>
      </c>
      <c r="R21" s="238">
        <f>COUNTA(R3:R20)</f>
        <v>1</v>
      </c>
    </row>
    <row r="22" spans="1:18" x14ac:dyDescent="0.2">
      <c r="A22" s="401" t="s">
        <v>269</v>
      </c>
      <c r="B22" s="392" t="s">
        <v>211</v>
      </c>
      <c r="C22" s="395">
        <v>6</v>
      </c>
      <c r="D22" s="220" t="s">
        <v>270</v>
      </c>
      <c r="E22" s="227" t="s">
        <v>271</v>
      </c>
      <c r="F22" s="220">
        <v>1</v>
      </c>
      <c r="G22" s="222">
        <v>36</v>
      </c>
      <c r="H22" s="222">
        <v>0</v>
      </c>
      <c r="I22" s="222">
        <f>G22-H22</f>
        <v>36</v>
      </c>
      <c r="J22" s="223" t="s">
        <v>214</v>
      </c>
      <c r="K22" s="222">
        <v>8</v>
      </c>
      <c r="L22" s="224" t="s">
        <v>215</v>
      </c>
      <c r="M22" s="225" t="s">
        <v>216</v>
      </c>
      <c r="N22" s="225" t="s">
        <v>217</v>
      </c>
      <c r="O22" s="224" t="s">
        <v>218</v>
      </c>
      <c r="P22" s="226"/>
      <c r="Q22" s="226"/>
      <c r="R22" s="226"/>
    </row>
    <row r="23" spans="1:18" x14ac:dyDescent="0.2">
      <c r="A23" s="391"/>
      <c r="B23" s="393"/>
      <c r="C23" s="396"/>
      <c r="D23" s="220" t="s">
        <v>272</v>
      </c>
      <c r="E23" s="227" t="s">
        <v>13</v>
      </c>
      <c r="F23" s="220">
        <v>3</v>
      </c>
      <c r="G23" s="222">
        <v>51</v>
      </c>
      <c r="H23" s="222">
        <v>39</v>
      </c>
      <c r="I23" s="222">
        <f>G23-H23</f>
        <v>12</v>
      </c>
      <c r="J23" s="223" t="s">
        <v>273</v>
      </c>
      <c r="K23" s="222">
        <v>16</v>
      </c>
      <c r="L23" s="220" t="s">
        <v>215</v>
      </c>
      <c r="M23" s="227" t="s">
        <v>216</v>
      </c>
      <c r="N23" s="227" t="s">
        <v>217</v>
      </c>
      <c r="O23" s="220" t="s">
        <v>222</v>
      </c>
      <c r="P23" s="226"/>
      <c r="Q23" s="226"/>
      <c r="R23" s="226"/>
    </row>
    <row r="24" spans="1:18" x14ac:dyDescent="0.2">
      <c r="A24" s="391"/>
      <c r="B24" s="393"/>
      <c r="C24" s="396"/>
      <c r="D24" s="220" t="s">
        <v>274</v>
      </c>
      <c r="E24" s="227" t="s">
        <v>275</v>
      </c>
      <c r="F24" s="220" t="s">
        <v>230</v>
      </c>
      <c r="G24" s="222">
        <v>8</v>
      </c>
      <c r="H24" s="222">
        <v>4</v>
      </c>
      <c r="I24" s="222">
        <f>G24-H24</f>
        <v>4</v>
      </c>
      <c r="J24" s="223" t="s">
        <v>231</v>
      </c>
      <c r="K24" s="222">
        <v>2</v>
      </c>
      <c r="L24" s="220" t="s">
        <v>215</v>
      </c>
      <c r="M24" s="227" t="s">
        <v>216</v>
      </c>
      <c r="N24" s="227" t="s">
        <v>217</v>
      </c>
      <c r="O24" s="220" t="s">
        <v>222</v>
      </c>
      <c r="P24" s="226"/>
      <c r="Q24" s="226"/>
      <c r="R24" s="226"/>
    </row>
    <row r="25" spans="1:18" x14ac:dyDescent="0.2">
      <c r="A25" s="391"/>
      <c r="B25" s="394"/>
      <c r="C25" s="397"/>
      <c r="D25" s="220" t="s">
        <v>276</v>
      </c>
      <c r="E25" s="227" t="s">
        <v>277</v>
      </c>
      <c r="F25" s="220">
        <v>2</v>
      </c>
      <c r="G25" s="222">
        <v>16</v>
      </c>
      <c r="H25" s="222">
        <v>6</v>
      </c>
      <c r="I25" s="222">
        <f t="shared" ref="I25:I36" si="1">G25-H25</f>
        <v>10</v>
      </c>
      <c r="J25" s="223" t="s">
        <v>224</v>
      </c>
      <c r="K25" s="222">
        <v>3</v>
      </c>
      <c r="L25" s="220" t="s">
        <v>215</v>
      </c>
      <c r="M25" s="227" t="s">
        <v>216</v>
      </c>
      <c r="N25" s="227" t="s">
        <v>217</v>
      </c>
      <c r="O25" s="220" t="s">
        <v>278</v>
      </c>
      <c r="P25" s="226"/>
      <c r="Q25" s="226"/>
      <c r="R25" s="226"/>
    </row>
    <row r="26" spans="1:18" x14ac:dyDescent="0.2">
      <c r="A26" s="391"/>
      <c r="B26" s="398" t="s">
        <v>236</v>
      </c>
      <c r="C26" s="395">
        <v>2</v>
      </c>
      <c r="D26" s="220" t="s">
        <v>237</v>
      </c>
      <c r="E26" s="227" t="s">
        <v>238</v>
      </c>
      <c r="F26" s="220">
        <v>1</v>
      </c>
      <c r="G26" s="222">
        <v>28</v>
      </c>
      <c r="H26" s="222">
        <v>0</v>
      </c>
      <c r="I26" s="222">
        <f t="shared" si="1"/>
        <v>28</v>
      </c>
      <c r="J26" s="223" t="s">
        <v>214</v>
      </c>
      <c r="K26" s="222">
        <v>14</v>
      </c>
      <c r="L26" s="220" t="s">
        <v>215</v>
      </c>
      <c r="M26" s="227" t="s">
        <v>216</v>
      </c>
      <c r="N26" s="227" t="s">
        <v>239</v>
      </c>
      <c r="O26" s="220" t="s">
        <v>240</v>
      </c>
      <c r="P26" s="226"/>
      <c r="Q26" s="226"/>
      <c r="R26" s="226"/>
    </row>
    <row r="27" spans="1:18" x14ac:dyDescent="0.2">
      <c r="A27" s="391"/>
      <c r="B27" s="398"/>
      <c r="C27" s="396"/>
      <c r="D27" s="220" t="s">
        <v>241</v>
      </c>
      <c r="E27" s="227" t="s">
        <v>242</v>
      </c>
      <c r="F27" s="220">
        <v>1</v>
      </c>
      <c r="G27" s="222">
        <v>28</v>
      </c>
      <c r="H27" s="222">
        <v>0</v>
      </c>
      <c r="I27" s="222">
        <f t="shared" si="1"/>
        <v>28</v>
      </c>
      <c r="J27" s="223" t="s">
        <v>214</v>
      </c>
      <c r="K27" s="222">
        <v>14</v>
      </c>
      <c r="L27" s="220" t="s">
        <v>215</v>
      </c>
      <c r="M27" s="227" t="s">
        <v>216</v>
      </c>
      <c r="N27" s="227" t="s">
        <v>239</v>
      </c>
      <c r="O27" s="220" t="s">
        <v>240</v>
      </c>
      <c r="P27" s="226"/>
      <c r="Q27" s="226"/>
      <c r="R27" s="226"/>
    </row>
    <row r="28" spans="1:18" x14ac:dyDescent="0.2">
      <c r="A28" s="391"/>
      <c r="B28" s="398"/>
      <c r="C28" s="396"/>
      <c r="D28" s="220" t="s">
        <v>243</v>
      </c>
      <c r="E28" s="227" t="s">
        <v>244</v>
      </c>
      <c r="F28" s="220">
        <v>1</v>
      </c>
      <c r="G28" s="222">
        <v>28</v>
      </c>
      <c r="H28" s="222">
        <v>0</v>
      </c>
      <c r="I28" s="222">
        <f t="shared" si="1"/>
        <v>28</v>
      </c>
      <c r="J28" s="223" t="s">
        <v>214</v>
      </c>
      <c r="K28" s="222">
        <v>14</v>
      </c>
      <c r="L28" s="220" t="s">
        <v>215</v>
      </c>
      <c r="M28" s="227" t="s">
        <v>216</v>
      </c>
      <c r="N28" s="227" t="s">
        <v>239</v>
      </c>
      <c r="O28" s="220" t="s">
        <v>240</v>
      </c>
      <c r="P28" s="226"/>
      <c r="Q28" s="226"/>
      <c r="R28" s="226"/>
    </row>
    <row r="29" spans="1:18" x14ac:dyDescent="0.2">
      <c r="A29" s="391"/>
      <c r="B29" s="398"/>
      <c r="C29" s="396"/>
      <c r="D29" s="220" t="s">
        <v>245</v>
      </c>
      <c r="E29" s="227" t="s">
        <v>246</v>
      </c>
      <c r="F29" s="220">
        <v>1</v>
      </c>
      <c r="G29" s="222">
        <v>28</v>
      </c>
      <c r="H29" s="222">
        <v>0</v>
      </c>
      <c r="I29" s="222">
        <f t="shared" si="1"/>
        <v>28</v>
      </c>
      <c r="J29" s="223" t="s">
        <v>214</v>
      </c>
      <c r="K29" s="222">
        <v>14</v>
      </c>
      <c r="L29" s="220" t="s">
        <v>215</v>
      </c>
      <c r="M29" s="227" t="s">
        <v>216</v>
      </c>
      <c r="N29" s="227" t="s">
        <v>239</v>
      </c>
      <c r="O29" s="220" t="s">
        <v>240</v>
      </c>
      <c r="P29" s="226"/>
      <c r="Q29" s="226"/>
      <c r="R29" s="226"/>
    </row>
    <row r="30" spans="1:18" x14ac:dyDescent="0.2">
      <c r="A30" s="391"/>
      <c r="B30" s="398"/>
      <c r="C30" s="396"/>
      <c r="D30" s="220" t="s">
        <v>247</v>
      </c>
      <c r="E30" s="227" t="s">
        <v>248</v>
      </c>
      <c r="F30" s="220">
        <v>1</v>
      </c>
      <c r="G30" s="222">
        <v>28</v>
      </c>
      <c r="H30" s="222">
        <v>0</v>
      </c>
      <c r="I30" s="222">
        <f t="shared" si="1"/>
        <v>28</v>
      </c>
      <c r="J30" s="223" t="s">
        <v>214</v>
      </c>
      <c r="K30" s="222">
        <v>14</v>
      </c>
      <c r="L30" s="220" t="s">
        <v>215</v>
      </c>
      <c r="M30" s="227" t="s">
        <v>216</v>
      </c>
      <c r="N30" s="227" t="s">
        <v>239</v>
      </c>
      <c r="O30" s="220" t="s">
        <v>240</v>
      </c>
      <c r="P30" s="226"/>
      <c r="Q30" s="226"/>
      <c r="R30" s="226"/>
    </row>
    <row r="31" spans="1:18" x14ac:dyDescent="0.2">
      <c r="A31" s="391"/>
      <c r="B31" s="398"/>
      <c r="C31" s="396"/>
      <c r="D31" s="220" t="s">
        <v>249</v>
      </c>
      <c r="E31" s="227" t="s">
        <v>250</v>
      </c>
      <c r="F31" s="220">
        <v>1</v>
      </c>
      <c r="G31" s="222">
        <v>28</v>
      </c>
      <c r="H31" s="222">
        <v>0</v>
      </c>
      <c r="I31" s="222">
        <f t="shared" si="1"/>
        <v>28</v>
      </c>
      <c r="J31" s="223" t="s">
        <v>214</v>
      </c>
      <c r="K31" s="222">
        <v>14</v>
      </c>
      <c r="L31" s="220" t="s">
        <v>215</v>
      </c>
      <c r="M31" s="227" t="s">
        <v>216</v>
      </c>
      <c r="N31" s="227" t="s">
        <v>239</v>
      </c>
      <c r="O31" s="220" t="s">
        <v>240</v>
      </c>
      <c r="P31" s="226"/>
      <c r="Q31" s="226"/>
      <c r="R31" s="226"/>
    </row>
    <row r="32" spans="1:18" x14ac:dyDescent="0.2">
      <c r="A32" s="391"/>
      <c r="B32" s="398"/>
      <c r="C32" s="396"/>
      <c r="D32" s="220" t="s">
        <v>251</v>
      </c>
      <c r="E32" s="227" t="s">
        <v>252</v>
      </c>
      <c r="F32" s="220">
        <v>1</v>
      </c>
      <c r="G32" s="222">
        <v>28</v>
      </c>
      <c r="H32" s="222">
        <v>0</v>
      </c>
      <c r="I32" s="222">
        <f t="shared" si="1"/>
        <v>28</v>
      </c>
      <c r="J32" s="223" t="s">
        <v>214</v>
      </c>
      <c r="K32" s="222">
        <v>14</v>
      </c>
      <c r="L32" s="220" t="s">
        <v>215</v>
      </c>
      <c r="M32" s="227" t="s">
        <v>216</v>
      </c>
      <c r="N32" s="227" t="s">
        <v>239</v>
      </c>
      <c r="O32" s="220" t="s">
        <v>240</v>
      </c>
      <c r="P32" s="226"/>
      <c r="Q32" s="226"/>
      <c r="R32" s="226"/>
    </row>
    <row r="33" spans="1:18" x14ac:dyDescent="0.2">
      <c r="A33" s="391"/>
      <c r="B33" s="392" t="s">
        <v>253</v>
      </c>
      <c r="C33" s="395">
        <v>10</v>
      </c>
      <c r="D33" s="228" t="s">
        <v>279</v>
      </c>
      <c r="E33" s="227" t="s">
        <v>280</v>
      </c>
      <c r="F33" s="220">
        <v>0.5</v>
      </c>
      <c r="G33" s="222">
        <v>12</v>
      </c>
      <c r="H33" s="222">
        <v>12</v>
      </c>
      <c r="I33" s="222">
        <f t="shared" si="1"/>
        <v>0</v>
      </c>
      <c r="J33" s="223" t="s">
        <v>281</v>
      </c>
      <c r="K33" s="222">
        <v>2</v>
      </c>
      <c r="L33" s="220" t="s">
        <v>215</v>
      </c>
      <c r="M33" s="227" t="s">
        <v>216</v>
      </c>
      <c r="N33" s="227" t="s">
        <v>217</v>
      </c>
      <c r="O33" s="220" t="s">
        <v>222</v>
      </c>
      <c r="P33" s="226"/>
      <c r="Q33" s="226"/>
      <c r="R33" s="226"/>
    </row>
    <row r="34" spans="1:18" x14ac:dyDescent="0.2">
      <c r="A34" s="391"/>
      <c r="B34" s="393"/>
      <c r="C34" s="396"/>
      <c r="D34" s="228" t="s">
        <v>282</v>
      </c>
      <c r="E34" s="227" t="s">
        <v>283</v>
      </c>
      <c r="F34" s="220">
        <v>1.5</v>
      </c>
      <c r="G34" s="222">
        <v>28</v>
      </c>
      <c r="H34" s="222">
        <v>28</v>
      </c>
      <c r="I34" s="222">
        <f t="shared" si="1"/>
        <v>0</v>
      </c>
      <c r="J34" s="223" t="s">
        <v>224</v>
      </c>
      <c r="K34" s="222">
        <v>14</v>
      </c>
      <c r="L34" s="229" t="s">
        <v>256</v>
      </c>
      <c r="M34" s="227" t="s">
        <v>216</v>
      </c>
      <c r="N34" s="227" t="s">
        <v>217</v>
      </c>
      <c r="O34" s="220" t="s">
        <v>263</v>
      </c>
      <c r="P34" s="226"/>
      <c r="Q34" s="226"/>
      <c r="R34" s="226"/>
    </row>
    <row r="35" spans="1:18" x14ac:dyDescent="0.2">
      <c r="A35" s="391"/>
      <c r="B35" s="393"/>
      <c r="C35" s="396"/>
      <c r="D35" s="228" t="s">
        <v>284</v>
      </c>
      <c r="E35" s="227" t="s">
        <v>285</v>
      </c>
      <c r="F35" s="220">
        <v>2</v>
      </c>
      <c r="G35" s="222">
        <v>32</v>
      </c>
      <c r="H35" s="222">
        <v>6</v>
      </c>
      <c r="I35" s="222">
        <f t="shared" si="1"/>
        <v>26</v>
      </c>
      <c r="J35" s="223" t="s">
        <v>224</v>
      </c>
      <c r="K35" s="222">
        <v>16</v>
      </c>
      <c r="L35" s="220" t="s">
        <v>215</v>
      </c>
      <c r="M35" s="227" t="s">
        <v>216</v>
      </c>
      <c r="N35" s="227" t="s">
        <v>217</v>
      </c>
      <c r="O35" s="220" t="s">
        <v>263</v>
      </c>
      <c r="P35" s="226"/>
      <c r="Q35" s="226"/>
      <c r="R35" s="226"/>
    </row>
    <row r="36" spans="1:18" x14ac:dyDescent="0.2">
      <c r="A36" s="391"/>
      <c r="B36" s="393"/>
      <c r="C36" s="396"/>
      <c r="D36" s="228" t="s">
        <v>286</v>
      </c>
      <c r="E36" s="227" t="s">
        <v>287</v>
      </c>
      <c r="F36" s="220">
        <v>2</v>
      </c>
      <c r="G36" s="222">
        <v>48</v>
      </c>
      <c r="H36" s="222">
        <v>0</v>
      </c>
      <c r="I36" s="222">
        <f t="shared" si="1"/>
        <v>48</v>
      </c>
      <c r="J36" s="223" t="s">
        <v>288</v>
      </c>
      <c r="K36" s="222">
        <v>12</v>
      </c>
      <c r="L36" s="229" t="s">
        <v>256</v>
      </c>
      <c r="M36" s="227" t="s">
        <v>216</v>
      </c>
      <c r="N36" s="227" t="s">
        <v>217</v>
      </c>
      <c r="O36" s="220" t="s">
        <v>289</v>
      </c>
      <c r="P36" s="226"/>
      <c r="Q36" s="226"/>
      <c r="R36" s="226"/>
    </row>
    <row r="37" spans="1:18" x14ac:dyDescent="0.2">
      <c r="A37" s="391"/>
      <c r="B37" s="394"/>
      <c r="C37" s="397"/>
      <c r="D37" s="220">
        <v>210350100</v>
      </c>
      <c r="E37" s="233" t="s">
        <v>465</v>
      </c>
      <c r="F37" s="220">
        <v>4</v>
      </c>
      <c r="G37" s="220">
        <v>64</v>
      </c>
      <c r="H37" s="220">
        <v>52</v>
      </c>
      <c r="I37" s="220">
        <v>12</v>
      </c>
      <c r="J37" s="245" t="s">
        <v>461</v>
      </c>
      <c r="K37" s="220">
        <v>13</v>
      </c>
      <c r="L37" s="220" t="s">
        <v>393</v>
      </c>
      <c r="M37" s="220" t="s">
        <v>466</v>
      </c>
      <c r="N37" s="220" t="s">
        <v>467</v>
      </c>
      <c r="O37" s="220" t="s">
        <v>263</v>
      </c>
      <c r="P37" s="226"/>
      <c r="Q37" s="226"/>
      <c r="R37" s="226"/>
    </row>
    <row r="38" spans="1:18" x14ac:dyDescent="0.2">
      <c r="A38" s="391"/>
      <c r="B38" s="239" t="s">
        <v>315</v>
      </c>
      <c r="C38" s="220">
        <v>3</v>
      </c>
      <c r="D38" s="220" t="s">
        <v>468</v>
      </c>
      <c r="E38" s="233" t="s">
        <v>469</v>
      </c>
      <c r="F38" s="220">
        <v>3</v>
      </c>
      <c r="G38" s="220">
        <v>48</v>
      </c>
      <c r="H38" s="220">
        <v>20</v>
      </c>
      <c r="I38" s="220">
        <v>28</v>
      </c>
      <c r="J38" s="245" t="s">
        <v>470</v>
      </c>
      <c r="K38" s="220">
        <v>10</v>
      </c>
      <c r="L38" s="220" t="s">
        <v>256</v>
      </c>
      <c r="M38" s="220" t="s">
        <v>262</v>
      </c>
      <c r="N38" s="220" t="s">
        <v>217</v>
      </c>
      <c r="O38" s="220" t="s">
        <v>263</v>
      </c>
      <c r="P38" s="226"/>
      <c r="Q38" s="226"/>
      <c r="R38" s="226" t="s">
        <v>464</v>
      </c>
    </row>
    <row r="39" spans="1:18" x14ac:dyDescent="0.2">
      <c r="A39" s="236"/>
      <c r="B39" s="236"/>
      <c r="C39" s="236">
        <f>SUM(C22:C38)</f>
        <v>21</v>
      </c>
      <c r="D39" s="236" t="s">
        <v>41</v>
      </c>
      <c r="E39" s="237">
        <f>COUNTA(E22:E38)</f>
        <v>17</v>
      </c>
      <c r="F39" s="238">
        <f>SUM(F22:F38)</f>
        <v>26</v>
      </c>
      <c r="G39" s="236">
        <f>SUM(G22:G38)-5*28</f>
        <v>399</v>
      </c>
      <c r="H39" s="236">
        <f>SUM(H22:H38)</f>
        <v>167</v>
      </c>
      <c r="I39" s="236">
        <f>SUM(I22:I38)-5*28</f>
        <v>232</v>
      </c>
      <c r="J39" s="217"/>
      <c r="K39" s="236">
        <f>MAX(K22:K38)</f>
        <v>16</v>
      </c>
      <c r="L39" s="238">
        <f>COUNTIF(L22:L38,"=■")</f>
        <v>4</v>
      </c>
      <c r="M39" s="238">
        <f>COUNTIF(M22:M38,"=专业核心课")</f>
        <v>0</v>
      </c>
      <c r="N39" s="238">
        <f>COUNTIF(N22:N38,"=必修")</f>
        <v>10</v>
      </c>
      <c r="O39" s="236"/>
      <c r="P39" s="241">
        <f>COUNTA(P22:P38)</f>
        <v>0</v>
      </c>
      <c r="Q39" s="241">
        <f>COUNTA(Q22:Q38)</f>
        <v>0</v>
      </c>
      <c r="R39" s="241">
        <f>COUNTA(R22:R38)</f>
        <v>1</v>
      </c>
    </row>
    <row r="40" spans="1:18" x14ac:dyDescent="0.2">
      <c r="A40" s="401" t="s">
        <v>301</v>
      </c>
      <c r="B40" s="392" t="s">
        <v>211</v>
      </c>
      <c r="C40" s="395">
        <v>0.5</v>
      </c>
      <c r="D40" s="220" t="s">
        <v>302</v>
      </c>
      <c r="E40" s="227" t="s">
        <v>303</v>
      </c>
      <c r="F40" s="220" t="s">
        <v>230</v>
      </c>
      <c r="G40" s="222">
        <v>8</v>
      </c>
      <c r="H40" s="222">
        <v>4</v>
      </c>
      <c r="I40" s="222">
        <f>G40-H40</f>
        <v>4</v>
      </c>
      <c r="J40" s="223" t="s">
        <v>231</v>
      </c>
      <c r="K40" s="222">
        <v>2</v>
      </c>
      <c r="L40" s="220" t="s">
        <v>215</v>
      </c>
      <c r="M40" s="227" t="s">
        <v>216</v>
      </c>
      <c r="N40" s="227" t="s">
        <v>217</v>
      </c>
      <c r="O40" s="220" t="s">
        <v>222</v>
      </c>
      <c r="P40" s="226"/>
      <c r="Q40" s="226"/>
      <c r="R40" s="226"/>
    </row>
    <row r="41" spans="1:18" x14ac:dyDescent="0.2">
      <c r="A41" s="401"/>
      <c r="B41" s="394"/>
      <c r="C41" s="397"/>
      <c r="D41" s="220" t="s">
        <v>304</v>
      </c>
      <c r="E41" s="227" t="s">
        <v>305</v>
      </c>
      <c r="F41" s="220">
        <v>0.5</v>
      </c>
      <c r="G41" s="222">
        <v>6</v>
      </c>
      <c r="H41" s="222">
        <v>0</v>
      </c>
      <c r="I41" s="222">
        <f t="shared" ref="I41:I48" si="2">G41-H41</f>
        <v>6</v>
      </c>
      <c r="J41" s="223" t="s">
        <v>214</v>
      </c>
      <c r="K41" s="222">
        <v>3</v>
      </c>
      <c r="L41" s="224" t="s">
        <v>215</v>
      </c>
      <c r="M41" s="225" t="s">
        <v>216</v>
      </c>
      <c r="N41" s="242" t="s">
        <v>217</v>
      </c>
      <c r="O41" s="224" t="s">
        <v>218</v>
      </c>
      <c r="P41" s="226"/>
      <c r="Q41" s="226"/>
      <c r="R41" s="226"/>
    </row>
    <row r="42" spans="1:18" x14ac:dyDescent="0.2">
      <c r="A42" s="401"/>
      <c r="B42" s="398" t="s">
        <v>236</v>
      </c>
      <c r="C42" s="395">
        <v>1</v>
      </c>
      <c r="D42" s="220" t="s">
        <v>237</v>
      </c>
      <c r="E42" s="227" t="s">
        <v>238</v>
      </c>
      <c r="F42" s="220">
        <v>1</v>
      </c>
      <c r="G42" s="222">
        <v>28</v>
      </c>
      <c r="H42" s="222">
        <v>0</v>
      </c>
      <c r="I42" s="222">
        <f t="shared" si="2"/>
        <v>28</v>
      </c>
      <c r="J42" s="223" t="s">
        <v>214</v>
      </c>
      <c r="K42" s="222">
        <v>14</v>
      </c>
      <c r="L42" s="220" t="s">
        <v>215</v>
      </c>
      <c r="M42" s="227" t="s">
        <v>216</v>
      </c>
      <c r="N42" s="227" t="s">
        <v>239</v>
      </c>
      <c r="O42" s="220" t="s">
        <v>240</v>
      </c>
      <c r="P42" s="226"/>
      <c r="Q42" s="226"/>
      <c r="R42" s="226"/>
    </row>
    <row r="43" spans="1:18" x14ac:dyDescent="0.2">
      <c r="A43" s="401"/>
      <c r="B43" s="398"/>
      <c r="C43" s="396"/>
      <c r="D43" s="220" t="s">
        <v>241</v>
      </c>
      <c r="E43" s="227" t="s">
        <v>242</v>
      </c>
      <c r="F43" s="220">
        <v>1</v>
      </c>
      <c r="G43" s="222">
        <v>28</v>
      </c>
      <c r="H43" s="222">
        <v>0</v>
      </c>
      <c r="I43" s="222">
        <f t="shared" si="2"/>
        <v>28</v>
      </c>
      <c r="J43" s="223" t="s">
        <v>214</v>
      </c>
      <c r="K43" s="222">
        <v>14</v>
      </c>
      <c r="L43" s="220" t="s">
        <v>215</v>
      </c>
      <c r="M43" s="227" t="s">
        <v>216</v>
      </c>
      <c r="N43" s="227" t="s">
        <v>239</v>
      </c>
      <c r="O43" s="220" t="s">
        <v>240</v>
      </c>
      <c r="P43" s="226"/>
      <c r="Q43" s="226"/>
      <c r="R43" s="226"/>
    </row>
    <row r="44" spans="1:18" x14ac:dyDescent="0.2">
      <c r="A44" s="401"/>
      <c r="B44" s="398"/>
      <c r="C44" s="396"/>
      <c r="D44" s="220" t="s">
        <v>243</v>
      </c>
      <c r="E44" s="227" t="s">
        <v>244</v>
      </c>
      <c r="F44" s="220">
        <v>1</v>
      </c>
      <c r="G44" s="222">
        <v>28</v>
      </c>
      <c r="H44" s="222">
        <v>0</v>
      </c>
      <c r="I44" s="222">
        <f t="shared" si="2"/>
        <v>28</v>
      </c>
      <c r="J44" s="223" t="s">
        <v>214</v>
      </c>
      <c r="K44" s="222">
        <v>14</v>
      </c>
      <c r="L44" s="220" t="s">
        <v>215</v>
      </c>
      <c r="M44" s="227" t="s">
        <v>216</v>
      </c>
      <c r="N44" s="227" t="s">
        <v>239</v>
      </c>
      <c r="O44" s="220" t="s">
        <v>240</v>
      </c>
      <c r="P44" s="226"/>
      <c r="Q44" s="226"/>
      <c r="R44" s="226"/>
    </row>
    <row r="45" spans="1:18" x14ac:dyDescent="0.2">
      <c r="A45" s="401"/>
      <c r="B45" s="398"/>
      <c r="C45" s="396"/>
      <c r="D45" s="220" t="s">
        <v>245</v>
      </c>
      <c r="E45" s="227" t="s">
        <v>246</v>
      </c>
      <c r="F45" s="220">
        <v>1</v>
      </c>
      <c r="G45" s="222">
        <v>28</v>
      </c>
      <c r="H45" s="222">
        <v>0</v>
      </c>
      <c r="I45" s="222">
        <f t="shared" si="2"/>
        <v>28</v>
      </c>
      <c r="J45" s="223" t="s">
        <v>214</v>
      </c>
      <c r="K45" s="222">
        <v>14</v>
      </c>
      <c r="L45" s="220" t="s">
        <v>215</v>
      </c>
      <c r="M45" s="227" t="s">
        <v>216</v>
      </c>
      <c r="N45" s="227" t="s">
        <v>239</v>
      </c>
      <c r="O45" s="220" t="s">
        <v>240</v>
      </c>
      <c r="P45" s="226"/>
      <c r="Q45" s="226"/>
      <c r="R45" s="226"/>
    </row>
    <row r="46" spans="1:18" x14ac:dyDescent="0.2">
      <c r="A46" s="401"/>
      <c r="B46" s="398"/>
      <c r="C46" s="396"/>
      <c r="D46" s="220" t="s">
        <v>247</v>
      </c>
      <c r="E46" s="227" t="s">
        <v>248</v>
      </c>
      <c r="F46" s="220">
        <v>1</v>
      </c>
      <c r="G46" s="222">
        <v>28</v>
      </c>
      <c r="H46" s="222">
        <v>0</v>
      </c>
      <c r="I46" s="222">
        <f t="shared" si="2"/>
        <v>28</v>
      </c>
      <c r="J46" s="223" t="s">
        <v>214</v>
      </c>
      <c r="K46" s="222">
        <v>14</v>
      </c>
      <c r="L46" s="220" t="s">
        <v>215</v>
      </c>
      <c r="M46" s="227" t="s">
        <v>216</v>
      </c>
      <c r="N46" s="227" t="s">
        <v>239</v>
      </c>
      <c r="O46" s="220" t="s">
        <v>240</v>
      </c>
      <c r="P46" s="226"/>
      <c r="Q46" s="226"/>
      <c r="R46" s="226"/>
    </row>
    <row r="47" spans="1:18" x14ac:dyDescent="0.2">
      <c r="A47" s="401"/>
      <c r="B47" s="398"/>
      <c r="C47" s="396"/>
      <c r="D47" s="220" t="s">
        <v>249</v>
      </c>
      <c r="E47" s="227" t="s">
        <v>250</v>
      </c>
      <c r="F47" s="220">
        <v>1</v>
      </c>
      <c r="G47" s="222">
        <v>28</v>
      </c>
      <c r="H47" s="222">
        <v>0</v>
      </c>
      <c r="I47" s="222">
        <f t="shared" si="2"/>
        <v>28</v>
      </c>
      <c r="J47" s="223" t="s">
        <v>214</v>
      </c>
      <c r="K47" s="222">
        <v>14</v>
      </c>
      <c r="L47" s="220" t="s">
        <v>215</v>
      </c>
      <c r="M47" s="227" t="s">
        <v>216</v>
      </c>
      <c r="N47" s="227" t="s">
        <v>239</v>
      </c>
      <c r="O47" s="220" t="s">
        <v>240</v>
      </c>
      <c r="P47" s="226"/>
      <c r="Q47" s="226"/>
      <c r="R47" s="226"/>
    </row>
    <row r="48" spans="1:18" x14ac:dyDescent="0.2">
      <c r="A48" s="401"/>
      <c r="B48" s="398"/>
      <c r="C48" s="397"/>
      <c r="D48" s="220" t="s">
        <v>251</v>
      </c>
      <c r="E48" s="227" t="s">
        <v>252</v>
      </c>
      <c r="F48" s="220">
        <v>1</v>
      </c>
      <c r="G48" s="222">
        <v>28</v>
      </c>
      <c r="H48" s="222">
        <v>0</v>
      </c>
      <c r="I48" s="222">
        <f t="shared" si="2"/>
        <v>28</v>
      </c>
      <c r="J48" s="223" t="s">
        <v>214</v>
      </c>
      <c r="K48" s="222">
        <v>14</v>
      </c>
      <c r="L48" s="220" t="s">
        <v>215</v>
      </c>
      <c r="M48" s="227" t="s">
        <v>216</v>
      </c>
      <c r="N48" s="227" t="s">
        <v>239</v>
      </c>
      <c r="O48" s="220" t="s">
        <v>240</v>
      </c>
      <c r="P48" s="226"/>
      <c r="Q48" s="226"/>
      <c r="R48" s="226"/>
    </row>
    <row r="49" spans="1:18" x14ac:dyDescent="0.2">
      <c r="A49" s="401"/>
      <c r="B49" s="243" t="s">
        <v>253</v>
      </c>
      <c r="C49" s="244">
        <v>3</v>
      </c>
      <c r="D49" s="220">
        <v>210000400</v>
      </c>
      <c r="E49" s="227" t="s">
        <v>471</v>
      </c>
      <c r="F49" s="220">
        <v>3</v>
      </c>
      <c r="G49" s="220">
        <v>48</v>
      </c>
      <c r="H49" s="220">
        <v>24</v>
      </c>
      <c r="I49" s="220">
        <v>24</v>
      </c>
      <c r="J49" s="245" t="s">
        <v>472</v>
      </c>
      <c r="K49" s="220">
        <v>12</v>
      </c>
      <c r="L49" s="220" t="s">
        <v>256</v>
      </c>
      <c r="M49" s="220" t="s">
        <v>466</v>
      </c>
      <c r="N49" s="220" t="s">
        <v>217</v>
      </c>
      <c r="O49" s="220" t="s">
        <v>289</v>
      </c>
      <c r="P49" s="226" t="s">
        <v>292</v>
      </c>
      <c r="Q49" s="226"/>
      <c r="R49" s="226"/>
    </row>
    <row r="50" spans="1:18" x14ac:dyDescent="0.2">
      <c r="A50" s="434"/>
      <c r="B50" s="399" t="s">
        <v>297</v>
      </c>
      <c r="C50" s="395">
        <v>7</v>
      </c>
      <c r="D50" s="271">
        <v>210350200</v>
      </c>
      <c r="E50" s="227" t="s">
        <v>473</v>
      </c>
      <c r="F50" s="220">
        <v>4</v>
      </c>
      <c r="G50" s="220">
        <v>64</v>
      </c>
      <c r="H50" s="271">
        <v>32</v>
      </c>
      <c r="I50" s="222">
        <v>32</v>
      </c>
      <c r="J50" s="245" t="s">
        <v>463</v>
      </c>
      <c r="K50" s="245">
        <v>8</v>
      </c>
      <c r="L50" s="220" t="s">
        <v>256</v>
      </c>
      <c r="M50" s="220" t="s">
        <v>474</v>
      </c>
      <c r="N50" s="220" t="s">
        <v>217</v>
      </c>
      <c r="O50" s="220" t="s">
        <v>278</v>
      </c>
      <c r="P50" s="279"/>
      <c r="Q50" s="279"/>
      <c r="R50" s="279"/>
    </row>
    <row r="51" spans="1:18" x14ac:dyDescent="0.2">
      <c r="A51" s="391"/>
      <c r="B51" s="402"/>
      <c r="C51" s="397"/>
      <c r="D51" s="220">
        <v>210000700</v>
      </c>
      <c r="E51" s="227" t="s">
        <v>475</v>
      </c>
      <c r="F51" s="220">
        <v>3</v>
      </c>
      <c r="G51" s="220">
        <v>48</v>
      </c>
      <c r="H51" s="220">
        <v>24</v>
      </c>
      <c r="I51" s="220">
        <v>24</v>
      </c>
      <c r="J51" s="245" t="s">
        <v>231</v>
      </c>
      <c r="K51" s="220" t="s">
        <v>476</v>
      </c>
      <c r="L51" s="220" t="s">
        <v>256</v>
      </c>
      <c r="M51" s="220" t="s">
        <v>474</v>
      </c>
      <c r="N51" s="220" t="s">
        <v>217</v>
      </c>
      <c r="O51" s="220" t="s">
        <v>278</v>
      </c>
      <c r="P51" s="226"/>
      <c r="Q51" s="226"/>
      <c r="R51" s="226"/>
    </row>
    <row r="52" spans="1:18" x14ac:dyDescent="0.2">
      <c r="A52" s="391"/>
      <c r="B52" s="399" t="s">
        <v>315</v>
      </c>
      <c r="C52" s="395">
        <v>5</v>
      </c>
      <c r="D52" s="220">
        <v>210350300</v>
      </c>
      <c r="E52" s="227" t="s">
        <v>477</v>
      </c>
      <c r="F52" s="220">
        <v>2</v>
      </c>
      <c r="G52" s="220">
        <v>32</v>
      </c>
      <c r="H52" s="220">
        <v>16</v>
      </c>
      <c r="I52" s="220">
        <v>16</v>
      </c>
      <c r="J52" s="245" t="s">
        <v>472</v>
      </c>
      <c r="K52" s="220">
        <v>8</v>
      </c>
      <c r="L52" s="220" t="s">
        <v>215</v>
      </c>
      <c r="M52" s="220" t="s">
        <v>329</v>
      </c>
      <c r="N52" s="220" t="s">
        <v>239</v>
      </c>
      <c r="O52" s="220" t="s">
        <v>278</v>
      </c>
      <c r="P52" s="226"/>
      <c r="Q52" s="226"/>
      <c r="R52" s="226" t="s">
        <v>464</v>
      </c>
    </row>
    <row r="53" spans="1:18" x14ac:dyDescent="0.2">
      <c r="A53" s="391"/>
      <c r="B53" s="402"/>
      <c r="C53" s="397"/>
      <c r="D53" s="220" t="s">
        <v>478</v>
      </c>
      <c r="E53" s="227" t="s">
        <v>479</v>
      </c>
      <c r="F53" s="220">
        <v>3</v>
      </c>
      <c r="G53" s="220">
        <v>48</v>
      </c>
      <c r="H53" s="220">
        <v>24</v>
      </c>
      <c r="I53" s="220">
        <v>24</v>
      </c>
      <c r="J53" s="245" t="s">
        <v>472</v>
      </c>
      <c r="K53" s="220">
        <v>12</v>
      </c>
      <c r="L53" s="220" t="s">
        <v>215</v>
      </c>
      <c r="M53" s="220" t="s">
        <v>329</v>
      </c>
      <c r="N53" s="220" t="s">
        <v>217</v>
      </c>
      <c r="O53" s="220" t="s">
        <v>289</v>
      </c>
      <c r="P53" s="226"/>
      <c r="Q53" s="226"/>
      <c r="R53" s="226" t="s">
        <v>464</v>
      </c>
    </row>
    <row r="54" spans="1:18" x14ac:dyDescent="0.2">
      <c r="A54" s="391"/>
      <c r="B54" s="239" t="s">
        <v>330</v>
      </c>
      <c r="C54" s="220">
        <v>2.5</v>
      </c>
      <c r="D54" s="220" t="s">
        <v>480</v>
      </c>
      <c r="E54" s="227" t="s">
        <v>481</v>
      </c>
      <c r="F54" s="220">
        <v>2.5</v>
      </c>
      <c r="G54" s="220">
        <v>40</v>
      </c>
      <c r="H54" s="220">
        <v>0</v>
      </c>
      <c r="I54" s="220">
        <v>40</v>
      </c>
      <c r="J54" s="245" t="s">
        <v>482</v>
      </c>
      <c r="K54" s="220">
        <v>5</v>
      </c>
      <c r="L54" s="220" t="s">
        <v>398</v>
      </c>
      <c r="M54" s="220" t="s">
        <v>262</v>
      </c>
      <c r="N54" s="220" t="s">
        <v>467</v>
      </c>
      <c r="O54" s="220" t="s">
        <v>240</v>
      </c>
      <c r="P54" s="226"/>
      <c r="Q54" s="226"/>
      <c r="R54" s="226"/>
    </row>
    <row r="55" spans="1:18" x14ac:dyDescent="0.2">
      <c r="A55" s="391"/>
      <c r="B55" s="399" t="s">
        <v>336</v>
      </c>
      <c r="C55" s="395">
        <v>2</v>
      </c>
      <c r="D55" s="220">
        <v>210400900</v>
      </c>
      <c r="E55" s="227" t="s">
        <v>483</v>
      </c>
      <c r="F55" s="220">
        <v>2</v>
      </c>
      <c r="G55" s="220">
        <v>32</v>
      </c>
      <c r="H55" s="220">
        <v>16</v>
      </c>
      <c r="I55" s="220">
        <v>16</v>
      </c>
      <c r="J55" s="245" t="s">
        <v>484</v>
      </c>
      <c r="K55" s="220">
        <v>12</v>
      </c>
      <c r="L55" s="220" t="s">
        <v>398</v>
      </c>
      <c r="M55" s="220" t="s">
        <v>329</v>
      </c>
      <c r="N55" s="220" t="s">
        <v>239</v>
      </c>
      <c r="O55" s="220" t="s">
        <v>278</v>
      </c>
      <c r="P55" s="226"/>
      <c r="Q55" s="226"/>
      <c r="R55" s="226"/>
    </row>
    <row r="56" spans="1:18" x14ac:dyDescent="0.2">
      <c r="A56" s="391"/>
      <c r="B56" s="402"/>
      <c r="C56" s="397"/>
      <c r="D56" s="220">
        <v>210400300</v>
      </c>
      <c r="E56" s="227" t="s">
        <v>485</v>
      </c>
      <c r="F56" s="220">
        <v>4</v>
      </c>
      <c r="G56" s="220">
        <v>64</v>
      </c>
      <c r="H56" s="220">
        <v>32</v>
      </c>
      <c r="I56" s="220">
        <v>32</v>
      </c>
      <c r="J56" s="245" t="s">
        <v>472</v>
      </c>
      <c r="K56" s="220">
        <v>16</v>
      </c>
      <c r="L56" s="220" t="s">
        <v>215</v>
      </c>
      <c r="M56" s="220" t="s">
        <v>329</v>
      </c>
      <c r="N56" s="220" t="s">
        <v>239</v>
      </c>
      <c r="O56" s="220" t="s">
        <v>263</v>
      </c>
      <c r="P56" s="226"/>
      <c r="Q56" s="226"/>
      <c r="R56" s="226"/>
    </row>
    <row r="57" spans="1:18" x14ac:dyDescent="0.2">
      <c r="A57" s="220"/>
      <c r="B57" s="220"/>
      <c r="C57" s="220">
        <f>SUM(C40:C56)</f>
        <v>21</v>
      </c>
      <c r="D57" s="236" t="s">
        <v>41</v>
      </c>
      <c r="E57" s="237">
        <f>COUNTA(E40:E56)</f>
        <v>17</v>
      </c>
      <c r="F57" s="236">
        <f>SUM(F40:F56)</f>
        <v>31</v>
      </c>
      <c r="G57" s="236">
        <f>SUM(G40:G56)-6*28</f>
        <v>418</v>
      </c>
      <c r="H57" s="236">
        <f>SUM(H40:H56)</f>
        <v>172</v>
      </c>
      <c r="I57" s="236">
        <f>SUM(I40:I56)-6*28</f>
        <v>246</v>
      </c>
      <c r="J57" s="217"/>
      <c r="K57" s="236">
        <f>MAX(K40:K56)</f>
        <v>16</v>
      </c>
      <c r="L57" s="238">
        <f>COUNTIF(L40:L56,"=■")</f>
        <v>3</v>
      </c>
      <c r="M57" s="238">
        <f>COUNTIF(M40:M56,"=专业核心课")</f>
        <v>2</v>
      </c>
      <c r="N57" s="238">
        <f>COUNTIF(N40:N56,"=必修")</f>
        <v>7</v>
      </c>
      <c r="O57" s="236"/>
      <c r="P57" s="241">
        <f>COUNTA(P40:P56)</f>
        <v>1</v>
      </c>
      <c r="Q57" s="241">
        <f>COUNTA(Q40:Q56)</f>
        <v>0</v>
      </c>
      <c r="R57" s="241">
        <f>COUNTA(R40:R56)</f>
        <v>2</v>
      </c>
    </row>
    <row r="58" spans="1:18" x14ac:dyDescent="0.2">
      <c r="A58" s="403" t="s">
        <v>318</v>
      </c>
      <c r="B58" s="220" t="s">
        <v>211</v>
      </c>
      <c r="C58" s="220" t="s">
        <v>230</v>
      </c>
      <c r="D58" s="220" t="s">
        <v>319</v>
      </c>
      <c r="E58" s="227" t="s">
        <v>320</v>
      </c>
      <c r="F58" s="220" t="s">
        <v>230</v>
      </c>
      <c r="G58" s="222">
        <v>8</v>
      </c>
      <c r="H58" s="222">
        <v>4</v>
      </c>
      <c r="I58" s="222">
        <f>G58-H58</f>
        <v>4</v>
      </c>
      <c r="J58" s="223" t="s">
        <v>231</v>
      </c>
      <c r="K58" s="222">
        <v>2</v>
      </c>
      <c r="L58" s="220" t="s">
        <v>215</v>
      </c>
      <c r="M58" s="227" t="s">
        <v>216</v>
      </c>
      <c r="N58" s="227" t="s">
        <v>217</v>
      </c>
      <c r="O58" s="220" t="s">
        <v>222</v>
      </c>
      <c r="P58" s="226"/>
      <c r="Q58" s="226"/>
      <c r="R58" s="226"/>
    </row>
    <row r="59" spans="1:18" x14ac:dyDescent="0.2">
      <c r="A59" s="403"/>
      <c r="B59" s="398" t="s">
        <v>236</v>
      </c>
      <c r="C59" s="395">
        <v>1</v>
      </c>
      <c r="D59" s="220" t="s">
        <v>237</v>
      </c>
      <c r="E59" s="227" t="s">
        <v>238</v>
      </c>
      <c r="F59" s="220">
        <v>1</v>
      </c>
      <c r="G59" s="222">
        <v>28</v>
      </c>
      <c r="H59" s="222">
        <v>0</v>
      </c>
      <c r="I59" s="222">
        <f t="shared" ref="I59:I66" si="3">G59-H59</f>
        <v>28</v>
      </c>
      <c r="J59" s="223" t="s">
        <v>214</v>
      </c>
      <c r="K59" s="222">
        <v>14</v>
      </c>
      <c r="L59" s="220" t="s">
        <v>215</v>
      </c>
      <c r="M59" s="227" t="s">
        <v>216</v>
      </c>
      <c r="N59" s="227" t="s">
        <v>239</v>
      </c>
      <c r="O59" s="220" t="s">
        <v>240</v>
      </c>
      <c r="P59" s="226"/>
      <c r="Q59" s="226"/>
      <c r="R59" s="226"/>
    </row>
    <row r="60" spans="1:18" x14ac:dyDescent="0.2">
      <c r="A60" s="403"/>
      <c r="B60" s="398"/>
      <c r="C60" s="396"/>
      <c r="D60" s="220" t="s">
        <v>241</v>
      </c>
      <c r="E60" s="227" t="s">
        <v>242</v>
      </c>
      <c r="F60" s="220">
        <v>1</v>
      </c>
      <c r="G60" s="222">
        <v>28</v>
      </c>
      <c r="H60" s="222">
        <v>0</v>
      </c>
      <c r="I60" s="222">
        <f t="shared" si="3"/>
        <v>28</v>
      </c>
      <c r="J60" s="223" t="s">
        <v>214</v>
      </c>
      <c r="K60" s="222">
        <v>14</v>
      </c>
      <c r="L60" s="220" t="s">
        <v>215</v>
      </c>
      <c r="M60" s="227" t="s">
        <v>216</v>
      </c>
      <c r="N60" s="227" t="s">
        <v>239</v>
      </c>
      <c r="O60" s="220" t="s">
        <v>240</v>
      </c>
      <c r="P60" s="226"/>
      <c r="Q60" s="226"/>
      <c r="R60" s="226"/>
    </row>
    <row r="61" spans="1:18" x14ac:dyDescent="0.2">
      <c r="A61" s="403"/>
      <c r="B61" s="398"/>
      <c r="C61" s="396"/>
      <c r="D61" s="220" t="s">
        <v>243</v>
      </c>
      <c r="E61" s="227" t="s">
        <v>244</v>
      </c>
      <c r="F61" s="220">
        <v>1</v>
      </c>
      <c r="G61" s="222">
        <v>28</v>
      </c>
      <c r="H61" s="222">
        <v>0</v>
      </c>
      <c r="I61" s="222">
        <f t="shared" si="3"/>
        <v>28</v>
      </c>
      <c r="J61" s="223" t="s">
        <v>214</v>
      </c>
      <c r="K61" s="222">
        <v>14</v>
      </c>
      <c r="L61" s="220" t="s">
        <v>215</v>
      </c>
      <c r="M61" s="227" t="s">
        <v>216</v>
      </c>
      <c r="N61" s="227" t="s">
        <v>239</v>
      </c>
      <c r="O61" s="220" t="s">
        <v>240</v>
      </c>
      <c r="P61" s="226"/>
      <c r="Q61" s="226"/>
      <c r="R61" s="226"/>
    </row>
    <row r="62" spans="1:18" x14ac:dyDescent="0.2">
      <c r="A62" s="403"/>
      <c r="B62" s="398"/>
      <c r="C62" s="396"/>
      <c r="D62" s="220" t="s">
        <v>245</v>
      </c>
      <c r="E62" s="227" t="s">
        <v>246</v>
      </c>
      <c r="F62" s="220">
        <v>1</v>
      </c>
      <c r="G62" s="222">
        <v>28</v>
      </c>
      <c r="H62" s="222">
        <v>0</v>
      </c>
      <c r="I62" s="222">
        <f t="shared" si="3"/>
        <v>28</v>
      </c>
      <c r="J62" s="223" t="s">
        <v>214</v>
      </c>
      <c r="K62" s="222">
        <v>14</v>
      </c>
      <c r="L62" s="220" t="s">
        <v>215</v>
      </c>
      <c r="M62" s="227" t="s">
        <v>216</v>
      </c>
      <c r="N62" s="227" t="s">
        <v>239</v>
      </c>
      <c r="O62" s="220" t="s">
        <v>240</v>
      </c>
      <c r="P62" s="226"/>
      <c r="Q62" s="226"/>
      <c r="R62" s="226"/>
    </row>
    <row r="63" spans="1:18" x14ac:dyDescent="0.2">
      <c r="A63" s="403"/>
      <c r="B63" s="398"/>
      <c r="C63" s="396"/>
      <c r="D63" s="220" t="s">
        <v>247</v>
      </c>
      <c r="E63" s="227" t="s">
        <v>248</v>
      </c>
      <c r="F63" s="220">
        <v>1</v>
      </c>
      <c r="G63" s="222">
        <v>28</v>
      </c>
      <c r="H63" s="222">
        <v>0</v>
      </c>
      <c r="I63" s="222">
        <f t="shared" si="3"/>
        <v>28</v>
      </c>
      <c r="J63" s="223" t="s">
        <v>214</v>
      </c>
      <c r="K63" s="222">
        <v>14</v>
      </c>
      <c r="L63" s="220" t="s">
        <v>215</v>
      </c>
      <c r="M63" s="227" t="s">
        <v>216</v>
      </c>
      <c r="N63" s="227" t="s">
        <v>239</v>
      </c>
      <c r="O63" s="220" t="s">
        <v>240</v>
      </c>
      <c r="P63" s="226"/>
      <c r="Q63" s="226"/>
      <c r="R63" s="226"/>
    </row>
    <row r="64" spans="1:18" x14ac:dyDescent="0.2">
      <c r="A64" s="403"/>
      <c r="B64" s="398"/>
      <c r="C64" s="396"/>
      <c r="D64" s="220" t="s">
        <v>249</v>
      </c>
      <c r="E64" s="227" t="s">
        <v>250</v>
      </c>
      <c r="F64" s="220">
        <v>1</v>
      </c>
      <c r="G64" s="222">
        <v>28</v>
      </c>
      <c r="H64" s="222">
        <v>0</v>
      </c>
      <c r="I64" s="222">
        <f t="shared" si="3"/>
        <v>28</v>
      </c>
      <c r="J64" s="223" t="s">
        <v>214</v>
      </c>
      <c r="K64" s="222">
        <v>14</v>
      </c>
      <c r="L64" s="220" t="s">
        <v>215</v>
      </c>
      <c r="M64" s="227" t="s">
        <v>216</v>
      </c>
      <c r="N64" s="227" t="s">
        <v>239</v>
      </c>
      <c r="O64" s="220" t="s">
        <v>240</v>
      </c>
      <c r="P64" s="226"/>
      <c r="Q64" s="226"/>
      <c r="R64" s="226"/>
    </row>
    <row r="65" spans="1:18" x14ac:dyDescent="0.2">
      <c r="A65" s="403"/>
      <c r="B65" s="398"/>
      <c r="C65" s="397"/>
      <c r="D65" s="220" t="s">
        <v>251</v>
      </c>
      <c r="E65" s="227" t="s">
        <v>252</v>
      </c>
      <c r="F65" s="220">
        <v>1</v>
      </c>
      <c r="G65" s="222">
        <v>28</v>
      </c>
      <c r="H65" s="222">
        <v>0</v>
      </c>
      <c r="I65" s="222">
        <f t="shared" si="3"/>
        <v>28</v>
      </c>
      <c r="J65" s="223" t="s">
        <v>214</v>
      </c>
      <c r="K65" s="222">
        <v>14</v>
      </c>
      <c r="L65" s="220" t="s">
        <v>215</v>
      </c>
      <c r="M65" s="227" t="s">
        <v>216</v>
      </c>
      <c r="N65" s="227" t="s">
        <v>239</v>
      </c>
      <c r="O65" s="220" t="s">
        <v>240</v>
      </c>
      <c r="P65" s="226"/>
      <c r="Q65" s="226"/>
      <c r="R65" s="226"/>
    </row>
    <row r="66" spans="1:18" x14ac:dyDescent="0.2">
      <c r="A66" s="403"/>
      <c r="B66" s="395" t="s">
        <v>253</v>
      </c>
      <c r="C66" s="396">
        <v>7</v>
      </c>
      <c r="D66" s="228" t="s">
        <v>321</v>
      </c>
      <c r="E66" s="227" t="s">
        <v>322</v>
      </c>
      <c r="F66" s="220" t="s">
        <v>230</v>
      </c>
      <c r="G66" s="222">
        <v>2</v>
      </c>
      <c r="H66" s="222">
        <v>0</v>
      </c>
      <c r="I66" s="222">
        <f t="shared" si="3"/>
        <v>2</v>
      </c>
      <c r="J66" s="223" t="s">
        <v>281</v>
      </c>
      <c r="K66" s="222">
        <v>2</v>
      </c>
      <c r="L66" s="220" t="s">
        <v>215</v>
      </c>
      <c r="M66" s="227" t="s">
        <v>216</v>
      </c>
      <c r="N66" s="227" t="s">
        <v>217</v>
      </c>
      <c r="O66" s="220" t="s">
        <v>222</v>
      </c>
      <c r="P66" s="226"/>
      <c r="Q66" s="226"/>
      <c r="R66" s="226"/>
    </row>
    <row r="67" spans="1:18" x14ac:dyDescent="0.2">
      <c r="A67" s="403"/>
      <c r="B67" s="396"/>
      <c r="C67" s="396"/>
      <c r="D67" s="220" t="s">
        <v>486</v>
      </c>
      <c r="E67" s="227" t="s">
        <v>487</v>
      </c>
      <c r="F67" s="220">
        <v>4</v>
      </c>
      <c r="G67" s="220">
        <v>64</v>
      </c>
      <c r="H67" s="220">
        <v>48</v>
      </c>
      <c r="I67" s="220">
        <v>16</v>
      </c>
      <c r="J67" s="245" t="s">
        <v>488</v>
      </c>
      <c r="K67" s="220">
        <v>16</v>
      </c>
      <c r="L67" s="220" t="s">
        <v>256</v>
      </c>
      <c r="M67" s="220" t="s">
        <v>262</v>
      </c>
      <c r="N67" s="220" t="s">
        <v>217</v>
      </c>
      <c r="O67" s="220" t="s">
        <v>263</v>
      </c>
      <c r="P67" s="226"/>
      <c r="Q67" s="226"/>
      <c r="R67" s="226"/>
    </row>
    <row r="68" spans="1:18" x14ac:dyDescent="0.2">
      <c r="A68" s="403"/>
      <c r="B68" s="396"/>
      <c r="C68" s="396"/>
      <c r="D68" s="220">
        <v>210312500</v>
      </c>
      <c r="E68" s="227" t="s">
        <v>489</v>
      </c>
      <c r="F68" s="220">
        <v>3</v>
      </c>
      <c r="G68" s="220">
        <v>48</v>
      </c>
      <c r="H68" s="220">
        <v>24</v>
      </c>
      <c r="I68" s="220">
        <v>24</v>
      </c>
      <c r="J68" s="245" t="s">
        <v>472</v>
      </c>
      <c r="K68" s="220">
        <v>12</v>
      </c>
      <c r="L68" s="220" t="s">
        <v>256</v>
      </c>
      <c r="M68" s="220" t="s">
        <v>262</v>
      </c>
      <c r="N68" s="220" t="s">
        <v>217</v>
      </c>
      <c r="O68" s="220" t="s">
        <v>289</v>
      </c>
      <c r="P68" s="226"/>
      <c r="Q68" s="226"/>
      <c r="R68" s="226"/>
    </row>
    <row r="69" spans="1:18" x14ac:dyDescent="0.2">
      <c r="A69" s="403"/>
      <c r="B69" s="399" t="s">
        <v>297</v>
      </c>
      <c r="C69" s="395">
        <v>7</v>
      </c>
      <c r="D69" s="220" t="s">
        <v>490</v>
      </c>
      <c r="E69" s="227" t="s">
        <v>491</v>
      </c>
      <c r="F69" s="220">
        <v>3</v>
      </c>
      <c r="G69" s="220">
        <v>48</v>
      </c>
      <c r="H69" s="220">
        <v>36</v>
      </c>
      <c r="I69" s="220">
        <v>12</v>
      </c>
      <c r="J69" s="245" t="s">
        <v>488</v>
      </c>
      <c r="K69" s="220">
        <v>12</v>
      </c>
      <c r="L69" s="220" t="s">
        <v>256</v>
      </c>
      <c r="M69" s="220" t="s">
        <v>300</v>
      </c>
      <c r="N69" s="220" t="s">
        <v>217</v>
      </c>
      <c r="O69" s="220" t="s">
        <v>222</v>
      </c>
      <c r="P69" s="226"/>
      <c r="Q69" s="226"/>
      <c r="R69" s="226"/>
    </row>
    <row r="70" spans="1:18" x14ac:dyDescent="0.2">
      <c r="A70" s="403"/>
      <c r="B70" s="400"/>
      <c r="C70" s="396"/>
      <c r="D70" s="220">
        <v>210000500</v>
      </c>
      <c r="E70" s="227" t="s">
        <v>492</v>
      </c>
      <c r="F70" s="220">
        <v>4</v>
      </c>
      <c r="G70" s="220">
        <v>64</v>
      </c>
      <c r="H70" s="220">
        <v>32</v>
      </c>
      <c r="I70" s="220">
        <v>32</v>
      </c>
      <c r="J70" s="220" t="s">
        <v>472</v>
      </c>
      <c r="K70" s="220" t="s">
        <v>493</v>
      </c>
      <c r="L70" s="220" t="s">
        <v>256</v>
      </c>
      <c r="M70" s="220" t="s">
        <v>300</v>
      </c>
      <c r="N70" s="220" t="s">
        <v>217</v>
      </c>
      <c r="O70" s="220" t="s">
        <v>278</v>
      </c>
      <c r="P70" s="226" t="s">
        <v>292</v>
      </c>
      <c r="Q70" s="226"/>
      <c r="R70" s="226"/>
    </row>
    <row r="71" spans="1:18" x14ac:dyDescent="0.2">
      <c r="A71" s="403"/>
      <c r="B71" s="399" t="s">
        <v>330</v>
      </c>
      <c r="C71" s="401">
        <v>6</v>
      </c>
      <c r="D71" s="220" t="s">
        <v>494</v>
      </c>
      <c r="E71" s="227" t="s">
        <v>495</v>
      </c>
      <c r="F71" s="220">
        <v>3</v>
      </c>
      <c r="G71" s="220">
        <v>48</v>
      </c>
      <c r="H71" s="220">
        <v>36</v>
      </c>
      <c r="I71" s="220">
        <v>12</v>
      </c>
      <c r="J71" s="245" t="s">
        <v>488</v>
      </c>
      <c r="K71" s="220">
        <v>12</v>
      </c>
      <c r="L71" s="220" t="s">
        <v>215</v>
      </c>
      <c r="M71" s="220" t="s">
        <v>329</v>
      </c>
      <c r="N71" s="220" t="s">
        <v>217</v>
      </c>
      <c r="O71" s="220" t="s">
        <v>278</v>
      </c>
      <c r="P71" s="226"/>
      <c r="Q71" s="226"/>
      <c r="R71" s="226"/>
    </row>
    <row r="72" spans="1:18" x14ac:dyDescent="0.2">
      <c r="A72" s="403"/>
      <c r="B72" s="402"/>
      <c r="C72" s="404"/>
      <c r="D72" s="220">
        <v>210100300</v>
      </c>
      <c r="E72" s="227" t="s">
        <v>496</v>
      </c>
      <c r="F72" s="220">
        <v>3</v>
      </c>
      <c r="G72" s="220">
        <v>48</v>
      </c>
      <c r="H72" s="220">
        <v>24</v>
      </c>
      <c r="I72" s="220">
        <v>24</v>
      </c>
      <c r="J72" s="245" t="s">
        <v>472</v>
      </c>
      <c r="K72" s="220">
        <v>12</v>
      </c>
      <c r="L72" s="220" t="s">
        <v>398</v>
      </c>
      <c r="M72" s="220" t="s">
        <v>497</v>
      </c>
      <c r="N72" s="220" t="s">
        <v>498</v>
      </c>
      <c r="O72" s="220" t="s">
        <v>499</v>
      </c>
      <c r="P72" s="226"/>
      <c r="Q72" s="226"/>
      <c r="R72" s="226"/>
    </row>
    <row r="73" spans="1:18" x14ac:dyDescent="0.2">
      <c r="A73" s="403"/>
      <c r="B73" s="239" t="s">
        <v>336</v>
      </c>
      <c r="C73" s="244">
        <v>2</v>
      </c>
      <c r="D73" s="220" t="s">
        <v>500</v>
      </c>
      <c r="E73" s="227" t="s">
        <v>501</v>
      </c>
      <c r="F73" s="220">
        <v>2</v>
      </c>
      <c r="G73" s="220">
        <v>32</v>
      </c>
      <c r="H73" s="220">
        <v>24</v>
      </c>
      <c r="I73" s="220">
        <v>8</v>
      </c>
      <c r="J73" s="245" t="s">
        <v>472</v>
      </c>
      <c r="K73" s="220">
        <v>12</v>
      </c>
      <c r="L73" s="220" t="s">
        <v>398</v>
      </c>
      <c r="M73" s="220" t="s">
        <v>329</v>
      </c>
      <c r="N73" s="220" t="s">
        <v>239</v>
      </c>
      <c r="O73" s="220" t="s">
        <v>263</v>
      </c>
      <c r="P73" s="226"/>
      <c r="Q73" s="226"/>
      <c r="R73" s="226"/>
    </row>
    <row r="74" spans="1:18" x14ac:dyDescent="0.2">
      <c r="A74" s="227"/>
      <c r="B74" s="227"/>
      <c r="C74" s="227">
        <f>SUM(C58:C73)</f>
        <v>23</v>
      </c>
      <c r="D74" s="236" t="s">
        <v>41</v>
      </c>
      <c r="E74" s="237">
        <f>COUNTA(E58:E73)</f>
        <v>16</v>
      </c>
      <c r="F74" s="236">
        <f>SUM(F58:F73)</f>
        <v>29</v>
      </c>
      <c r="G74" s="236">
        <f>SUM(G58:G73)-6*28</f>
        <v>390</v>
      </c>
      <c r="H74" s="236">
        <f>SUM(H58:H73)</f>
        <v>228</v>
      </c>
      <c r="I74" s="236">
        <f>SUM(I58:I73)-6*28</f>
        <v>162</v>
      </c>
      <c r="J74" s="217"/>
      <c r="K74" s="236">
        <f>MAX(K58:K73)</f>
        <v>16</v>
      </c>
      <c r="L74" s="238">
        <f>COUNTIF(L58:L73,"=■")</f>
        <v>4</v>
      </c>
      <c r="M74" s="238">
        <f>COUNTIF(M58:M73,"=专业核心课")</f>
        <v>2</v>
      </c>
      <c r="N74" s="238">
        <f>COUNTIF(N58:N73,"=必修")</f>
        <v>7</v>
      </c>
      <c r="O74" s="241"/>
      <c r="P74" s="241">
        <f>COUNTA(P58:P73)</f>
        <v>1</v>
      </c>
      <c r="Q74" s="241">
        <f>COUNTA(Q58:Q73)</f>
        <v>0</v>
      </c>
      <c r="R74" s="241">
        <f>COUNTA(R58:R73)</f>
        <v>0</v>
      </c>
    </row>
    <row r="75" spans="1:18" x14ac:dyDescent="0.2">
      <c r="A75" s="403" t="s">
        <v>340</v>
      </c>
      <c r="B75" s="400" t="s">
        <v>211</v>
      </c>
      <c r="C75" s="396">
        <v>0.5</v>
      </c>
      <c r="D75" s="220" t="s">
        <v>341</v>
      </c>
      <c r="E75" s="227" t="s">
        <v>342</v>
      </c>
      <c r="F75" s="220">
        <v>0.5</v>
      </c>
      <c r="G75" s="222">
        <v>6</v>
      </c>
      <c r="H75" s="222">
        <v>0</v>
      </c>
      <c r="I75" s="222">
        <f>G75-H75</f>
        <v>6</v>
      </c>
      <c r="J75" s="223" t="s">
        <v>214</v>
      </c>
      <c r="K75" s="222">
        <v>3</v>
      </c>
      <c r="L75" s="224" t="s">
        <v>215</v>
      </c>
      <c r="M75" s="225" t="s">
        <v>216</v>
      </c>
      <c r="N75" s="242" t="s">
        <v>217</v>
      </c>
      <c r="O75" s="224" t="s">
        <v>218</v>
      </c>
      <c r="P75" s="226"/>
      <c r="Q75" s="226"/>
      <c r="R75" s="226"/>
    </row>
    <row r="76" spans="1:18" x14ac:dyDescent="0.2">
      <c r="A76" s="403"/>
      <c r="B76" s="402"/>
      <c r="C76" s="396"/>
      <c r="D76" s="220" t="s">
        <v>343</v>
      </c>
      <c r="E76" s="227" t="s">
        <v>344</v>
      </c>
      <c r="F76" s="220" t="s">
        <v>230</v>
      </c>
      <c r="G76" s="222">
        <v>8</v>
      </c>
      <c r="H76" s="222">
        <v>4</v>
      </c>
      <c r="I76" s="222">
        <f>G76-H76</f>
        <v>4</v>
      </c>
      <c r="J76" s="223" t="s">
        <v>231</v>
      </c>
      <c r="K76" s="222">
        <v>2</v>
      </c>
      <c r="L76" s="220" t="s">
        <v>215</v>
      </c>
      <c r="M76" s="227" t="s">
        <v>216</v>
      </c>
      <c r="N76" s="227" t="s">
        <v>217</v>
      </c>
      <c r="O76" s="220" t="s">
        <v>222</v>
      </c>
      <c r="P76" s="226"/>
      <c r="Q76" s="226"/>
      <c r="R76" s="226"/>
    </row>
    <row r="77" spans="1:18" x14ac:dyDescent="0.2">
      <c r="A77" s="403"/>
      <c r="B77" s="398" t="s">
        <v>236</v>
      </c>
      <c r="C77" s="395">
        <v>1</v>
      </c>
      <c r="D77" s="220" t="s">
        <v>237</v>
      </c>
      <c r="E77" s="227" t="s">
        <v>238</v>
      </c>
      <c r="F77" s="220">
        <v>1</v>
      </c>
      <c r="G77" s="222">
        <v>28</v>
      </c>
      <c r="H77" s="222">
        <v>0</v>
      </c>
      <c r="I77" s="222">
        <f t="shared" ref="I77:I84" si="4">G77-H77</f>
        <v>28</v>
      </c>
      <c r="J77" s="223" t="s">
        <v>214</v>
      </c>
      <c r="K77" s="222">
        <v>14</v>
      </c>
      <c r="L77" s="220" t="s">
        <v>215</v>
      </c>
      <c r="M77" s="227" t="s">
        <v>216</v>
      </c>
      <c r="N77" s="227" t="s">
        <v>239</v>
      </c>
      <c r="O77" s="220" t="s">
        <v>240</v>
      </c>
      <c r="P77" s="226"/>
      <c r="Q77" s="226"/>
      <c r="R77" s="226"/>
    </row>
    <row r="78" spans="1:18" x14ac:dyDescent="0.2">
      <c r="A78" s="403"/>
      <c r="B78" s="398"/>
      <c r="C78" s="396"/>
      <c r="D78" s="220" t="s">
        <v>241</v>
      </c>
      <c r="E78" s="227" t="s">
        <v>242</v>
      </c>
      <c r="F78" s="220">
        <v>1</v>
      </c>
      <c r="G78" s="222">
        <v>28</v>
      </c>
      <c r="H78" s="222">
        <v>0</v>
      </c>
      <c r="I78" s="222">
        <f t="shared" si="4"/>
        <v>28</v>
      </c>
      <c r="J78" s="223" t="s">
        <v>214</v>
      </c>
      <c r="K78" s="222">
        <v>14</v>
      </c>
      <c r="L78" s="220" t="s">
        <v>215</v>
      </c>
      <c r="M78" s="227" t="s">
        <v>216</v>
      </c>
      <c r="N78" s="227" t="s">
        <v>239</v>
      </c>
      <c r="O78" s="220" t="s">
        <v>240</v>
      </c>
      <c r="P78" s="226"/>
      <c r="Q78" s="226"/>
      <c r="R78" s="226"/>
    </row>
    <row r="79" spans="1:18" x14ac:dyDescent="0.2">
      <c r="A79" s="403"/>
      <c r="B79" s="398"/>
      <c r="C79" s="396"/>
      <c r="D79" s="220" t="s">
        <v>243</v>
      </c>
      <c r="E79" s="227" t="s">
        <v>244</v>
      </c>
      <c r="F79" s="220">
        <v>1</v>
      </c>
      <c r="G79" s="222">
        <v>28</v>
      </c>
      <c r="H79" s="222">
        <v>0</v>
      </c>
      <c r="I79" s="222">
        <f t="shared" si="4"/>
        <v>28</v>
      </c>
      <c r="J79" s="223" t="s">
        <v>214</v>
      </c>
      <c r="K79" s="222">
        <v>14</v>
      </c>
      <c r="L79" s="220" t="s">
        <v>215</v>
      </c>
      <c r="M79" s="227" t="s">
        <v>216</v>
      </c>
      <c r="N79" s="227" t="s">
        <v>239</v>
      </c>
      <c r="O79" s="220" t="s">
        <v>240</v>
      </c>
      <c r="P79" s="226"/>
      <c r="Q79" s="226"/>
      <c r="R79" s="226"/>
    </row>
    <row r="80" spans="1:18" x14ac:dyDescent="0.2">
      <c r="A80" s="403"/>
      <c r="B80" s="398"/>
      <c r="C80" s="396"/>
      <c r="D80" s="220" t="s">
        <v>245</v>
      </c>
      <c r="E80" s="227" t="s">
        <v>246</v>
      </c>
      <c r="F80" s="220">
        <v>1</v>
      </c>
      <c r="G80" s="222">
        <v>28</v>
      </c>
      <c r="H80" s="222">
        <v>0</v>
      </c>
      <c r="I80" s="222">
        <f t="shared" si="4"/>
        <v>28</v>
      </c>
      <c r="J80" s="223" t="s">
        <v>214</v>
      </c>
      <c r="K80" s="222">
        <v>14</v>
      </c>
      <c r="L80" s="220" t="s">
        <v>215</v>
      </c>
      <c r="M80" s="227" t="s">
        <v>216</v>
      </c>
      <c r="N80" s="227" t="s">
        <v>239</v>
      </c>
      <c r="O80" s="220" t="s">
        <v>240</v>
      </c>
      <c r="P80" s="226"/>
      <c r="Q80" s="226"/>
      <c r="R80" s="226"/>
    </row>
    <row r="81" spans="1:18" x14ac:dyDescent="0.2">
      <c r="A81" s="403"/>
      <c r="B81" s="398"/>
      <c r="C81" s="396"/>
      <c r="D81" s="220" t="s">
        <v>247</v>
      </c>
      <c r="E81" s="227" t="s">
        <v>248</v>
      </c>
      <c r="F81" s="220">
        <v>1</v>
      </c>
      <c r="G81" s="222">
        <v>28</v>
      </c>
      <c r="H81" s="222">
        <v>0</v>
      </c>
      <c r="I81" s="222">
        <f t="shared" si="4"/>
        <v>28</v>
      </c>
      <c r="J81" s="223" t="s">
        <v>214</v>
      </c>
      <c r="K81" s="222">
        <v>14</v>
      </c>
      <c r="L81" s="220" t="s">
        <v>215</v>
      </c>
      <c r="M81" s="227" t="s">
        <v>216</v>
      </c>
      <c r="N81" s="227" t="s">
        <v>239</v>
      </c>
      <c r="O81" s="220" t="s">
        <v>240</v>
      </c>
      <c r="P81" s="226"/>
      <c r="Q81" s="226"/>
      <c r="R81" s="226"/>
    </row>
    <row r="82" spans="1:18" x14ac:dyDescent="0.2">
      <c r="A82" s="403"/>
      <c r="B82" s="398"/>
      <c r="C82" s="396"/>
      <c r="D82" s="220" t="s">
        <v>249</v>
      </c>
      <c r="E82" s="227" t="s">
        <v>250</v>
      </c>
      <c r="F82" s="220">
        <v>1</v>
      </c>
      <c r="G82" s="222">
        <v>28</v>
      </c>
      <c r="H82" s="222">
        <v>0</v>
      </c>
      <c r="I82" s="222">
        <f t="shared" si="4"/>
        <v>28</v>
      </c>
      <c r="J82" s="223" t="s">
        <v>214</v>
      </c>
      <c r="K82" s="222">
        <v>14</v>
      </c>
      <c r="L82" s="220" t="s">
        <v>215</v>
      </c>
      <c r="M82" s="227" t="s">
        <v>216</v>
      </c>
      <c r="N82" s="227" t="s">
        <v>239</v>
      </c>
      <c r="O82" s="220" t="s">
        <v>240</v>
      </c>
      <c r="P82" s="226"/>
      <c r="Q82" s="226"/>
      <c r="R82" s="226"/>
    </row>
    <row r="83" spans="1:18" x14ac:dyDescent="0.2">
      <c r="A83" s="403"/>
      <c r="B83" s="398"/>
      <c r="C83" s="397"/>
      <c r="D83" s="220" t="s">
        <v>251</v>
      </c>
      <c r="E83" s="227" t="s">
        <v>252</v>
      </c>
      <c r="F83" s="220">
        <v>1</v>
      </c>
      <c r="G83" s="222">
        <v>28</v>
      </c>
      <c r="H83" s="222">
        <v>0</v>
      </c>
      <c r="I83" s="222">
        <f t="shared" si="4"/>
        <v>28</v>
      </c>
      <c r="J83" s="223" t="s">
        <v>214</v>
      </c>
      <c r="K83" s="222">
        <v>14</v>
      </c>
      <c r="L83" s="220" t="s">
        <v>215</v>
      </c>
      <c r="M83" s="227" t="s">
        <v>216</v>
      </c>
      <c r="N83" s="227" t="s">
        <v>239</v>
      </c>
      <c r="O83" s="220" t="s">
        <v>240</v>
      </c>
      <c r="P83" s="226"/>
      <c r="Q83" s="226"/>
      <c r="R83" s="226"/>
    </row>
    <row r="84" spans="1:18" x14ac:dyDescent="0.2">
      <c r="A84" s="403"/>
      <c r="B84" s="240" t="s">
        <v>253</v>
      </c>
      <c r="C84" s="244">
        <v>0.5</v>
      </c>
      <c r="D84" s="228" t="s">
        <v>345</v>
      </c>
      <c r="E84" s="227" t="s">
        <v>346</v>
      </c>
      <c r="F84" s="220">
        <v>0.5</v>
      </c>
      <c r="G84" s="222">
        <v>12</v>
      </c>
      <c r="H84" s="222">
        <v>12</v>
      </c>
      <c r="I84" s="222">
        <f t="shared" si="4"/>
        <v>0</v>
      </c>
      <c r="J84" s="223" t="s">
        <v>281</v>
      </c>
      <c r="K84" s="222">
        <v>2</v>
      </c>
      <c r="L84" s="220" t="s">
        <v>215</v>
      </c>
      <c r="M84" s="227" t="s">
        <v>216</v>
      </c>
      <c r="N84" s="227" t="s">
        <v>217</v>
      </c>
      <c r="O84" s="220" t="s">
        <v>222</v>
      </c>
      <c r="P84" s="226"/>
      <c r="Q84" s="226"/>
      <c r="R84" s="226"/>
    </row>
    <row r="85" spans="1:18" x14ac:dyDescent="0.2">
      <c r="A85" s="403"/>
      <c r="B85" s="399" t="s">
        <v>297</v>
      </c>
      <c r="C85" s="395">
        <v>6</v>
      </c>
      <c r="D85" s="220" t="s">
        <v>502</v>
      </c>
      <c r="E85" s="227" t="s">
        <v>503</v>
      </c>
      <c r="F85" s="220">
        <v>3</v>
      </c>
      <c r="G85" s="220">
        <v>48</v>
      </c>
      <c r="H85" s="220">
        <v>24</v>
      </c>
      <c r="I85" s="220">
        <v>24</v>
      </c>
      <c r="J85" s="245" t="s">
        <v>472</v>
      </c>
      <c r="K85" s="220">
        <v>12</v>
      </c>
      <c r="L85" s="220" t="s">
        <v>256</v>
      </c>
      <c r="M85" s="220" t="s">
        <v>300</v>
      </c>
      <c r="N85" s="220" t="s">
        <v>217</v>
      </c>
      <c r="O85" s="220" t="s">
        <v>240</v>
      </c>
      <c r="P85" s="226"/>
      <c r="Q85" s="226"/>
      <c r="R85" s="226"/>
    </row>
    <row r="86" spans="1:18" x14ac:dyDescent="0.2">
      <c r="A86" s="403"/>
      <c r="B86" s="400"/>
      <c r="C86" s="396"/>
      <c r="D86" s="220">
        <v>210350400</v>
      </c>
      <c r="E86" s="227" t="s">
        <v>504</v>
      </c>
      <c r="F86" s="220">
        <v>3</v>
      </c>
      <c r="G86" s="220">
        <v>48</v>
      </c>
      <c r="H86" s="220">
        <v>0</v>
      </c>
      <c r="I86" s="220">
        <v>48</v>
      </c>
      <c r="J86" s="245" t="s">
        <v>505</v>
      </c>
      <c r="K86" s="220">
        <v>8</v>
      </c>
      <c r="L86" s="220" t="s">
        <v>215</v>
      </c>
      <c r="M86" s="220" t="s">
        <v>329</v>
      </c>
      <c r="N86" s="220" t="s">
        <v>239</v>
      </c>
      <c r="O86" s="220" t="s">
        <v>240</v>
      </c>
      <c r="P86" s="226"/>
      <c r="Q86" s="226"/>
      <c r="R86" s="226"/>
    </row>
    <row r="87" spans="1:18" x14ac:dyDescent="0.2">
      <c r="A87" s="403"/>
      <c r="B87" s="402"/>
      <c r="C87" s="397"/>
      <c r="D87" s="220">
        <v>210350500</v>
      </c>
      <c r="E87" s="227" t="s">
        <v>506</v>
      </c>
      <c r="F87" s="220">
        <v>3</v>
      </c>
      <c r="G87" s="220">
        <v>48</v>
      </c>
      <c r="H87" s="220">
        <v>24</v>
      </c>
      <c r="I87" s="220">
        <v>24</v>
      </c>
      <c r="J87" s="245" t="s">
        <v>507</v>
      </c>
      <c r="K87" s="220">
        <v>8</v>
      </c>
      <c r="L87" s="220" t="s">
        <v>215</v>
      </c>
      <c r="M87" s="220" t="s">
        <v>329</v>
      </c>
      <c r="N87" s="220" t="s">
        <v>239</v>
      </c>
      <c r="O87" s="220" t="s">
        <v>240</v>
      </c>
      <c r="P87" s="226"/>
      <c r="Q87" s="226"/>
      <c r="R87" s="226"/>
    </row>
    <row r="88" spans="1:18" ht="16.899999999999999" customHeight="1" x14ac:dyDescent="0.2">
      <c r="A88" s="403"/>
      <c r="B88" s="399" t="s">
        <v>330</v>
      </c>
      <c r="C88" s="395">
        <v>4</v>
      </c>
      <c r="D88" s="220" t="s">
        <v>508</v>
      </c>
      <c r="E88" s="227" t="s">
        <v>509</v>
      </c>
      <c r="F88" s="220">
        <v>2</v>
      </c>
      <c r="G88" s="220">
        <v>32</v>
      </c>
      <c r="H88" s="220">
        <v>32</v>
      </c>
      <c r="I88" s="220">
        <v>0</v>
      </c>
      <c r="J88" s="245" t="s">
        <v>510</v>
      </c>
      <c r="K88" s="220">
        <v>16</v>
      </c>
      <c r="L88" s="220" t="s">
        <v>215</v>
      </c>
      <c r="M88" s="220" t="s">
        <v>329</v>
      </c>
      <c r="N88" s="220" t="s">
        <v>239</v>
      </c>
      <c r="O88" s="220" t="s">
        <v>222</v>
      </c>
      <c r="P88" s="226"/>
      <c r="Q88" s="226"/>
      <c r="R88" s="226"/>
    </row>
    <row r="89" spans="1:18" x14ac:dyDescent="0.2">
      <c r="A89" s="403"/>
      <c r="B89" s="400"/>
      <c r="C89" s="396"/>
      <c r="D89" s="220" t="s">
        <v>511</v>
      </c>
      <c r="E89" s="227" t="s">
        <v>512</v>
      </c>
      <c r="F89" s="220">
        <v>2</v>
      </c>
      <c r="G89" s="220">
        <v>32</v>
      </c>
      <c r="H89" s="220">
        <v>32</v>
      </c>
      <c r="I89" s="220">
        <v>0</v>
      </c>
      <c r="J89" s="245" t="s">
        <v>510</v>
      </c>
      <c r="K89" s="220">
        <v>16</v>
      </c>
      <c r="L89" s="220" t="s">
        <v>215</v>
      </c>
      <c r="M89" s="220" t="s">
        <v>329</v>
      </c>
      <c r="N89" s="220" t="s">
        <v>239</v>
      </c>
      <c r="O89" s="220" t="s">
        <v>222</v>
      </c>
      <c r="P89" s="226"/>
      <c r="Q89" s="226"/>
      <c r="R89" s="226"/>
    </row>
    <row r="90" spans="1:18" x14ac:dyDescent="0.2">
      <c r="A90" s="403"/>
      <c r="B90" s="402"/>
      <c r="C90" s="397"/>
      <c r="D90" s="220" t="s">
        <v>513</v>
      </c>
      <c r="E90" s="227" t="s">
        <v>514</v>
      </c>
      <c r="F90" s="220">
        <v>3</v>
      </c>
      <c r="G90" s="220">
        <v>48</v>
      </c>
      <c r="H90" s="220">
        <v>24</v>
      </c>
      <c r="I90" s="220">
        <v>24</v>
      </c>
      <c r="J90" s="245" t="s">
        <v>472</v>
      </c>
      <c r="K90" s="220">
        <v>12</v>
      </c>
      <c r="L90" s="220" t="s">
        <v>215</v>
      </c>
      <c r="M90" s="220" t="s">
        <v>329</v>
      </c>
      <c r="N90" s="220" t="s">
        <v>239</v>
      </c>
      <c r="O90" s="220" t="s">
        <v>289</v>
      </c>
      <c r="P90" s="226"/>
      <c r="Q90" s="226"/>
      <c r="R90" s="226"/>
    </row>
    <row r="91" spans="1:18" x14ac:dyDescent="0.2">
      <c r="A91" s="403"/>
      <c r="B91" s="239" t="s">
        <v>335</v>
      </c>
      <c r="C91" s="247">
        <v>2</v>
      </c>
      <c r="D91" s="220" t="s">
        <v>515</v>
      </c>
      <c r="E91" s="227" t="s">
        <v>516</v>
      </c>
      <c r="F91" s="220"/>
      <c r="G91" s="220">
        <v>32</v>
      </c>
      <c r="H91" s="220">
        <v>32</v>
      </c>
      <c r="I91" s="220">
        <v>0</v>
      </c>
      <c r="J91" s="245" t="s">
        <v>510</v>
      </c>
      <c r="K91" s="220">
        <v>16</v>
      </c>
      <c r="L91" s="220" t="s">
        <v>215</v>
      </c>
      <c r="M91" s="220" t="s">
        <v>329</v>
      </c>
      <c r="N91" s="220" t="s">
        <v>239</v>
      </c>
      <c r="O91" s="220" t="s">
        <v>263</v>
      </c>
      <c r="P91" s="226"/>
      <c r="Q91" s="226"/>
      <c r="R91" s="226"/>
    </row>
    <row r="92" spans="1:18" x14ac:dyDescent="0.2">
      <c r="A92" s="403"/>
      <c r="B92" s="399" t="s">
        <v>336</v>
      </c>
      <c r="C92" s="401">
        <v>4</v>
      </c>
      <c r="D92" s="220">
        <v>210000800</v>
      </c>
      <c r="E92" s="227" t="s">
        <v>517</v>
      </c>
      <c r="F92" s="220">
        <v>4</v>
      </c>
      <c r="G92" s="220">
        <v>64</v>
      </c>
      <c r="H92" s="220">
        <v>32</v>
      </c>
      <c r="I92" s="220">
        <v>32</v>
      </c>
      <c r="J92" s="220" t="s">
        <v>472</v>
      </c>
      <c r="K92" s="220" t="s">
        <v>493</v>
      </c>
      <c r="L92" s="220" t="s">
        <v>393</v>
      </c>
      <c r="M92" s="220" t="s">
        <v>497</v>
      </c>
      <c r="N92" s="220" t="s">
        <v>498</v>
      </c>
      <c r="O92" s="220" t="s">
        <v>518</v>
      </c>
      <c r="P92" s="226" t="s">
        <v>292</v>
      </c>
      <c r="Q92" s="226"/>
      <c r="R92" s="226"/>
    </row>
    <row r="93" spans="1:18" x14ac:dyDescent="0.2">
      <c r="A93" s="403"/>
      <c r="B93" s="402"/>
      <c r="C93" s="404"/>
      <c r="D93" s="220">
        <v>210400300</v>
      </c>
      <c r="E93" s="227" t="s">
        <v>485</v>
      </c>
      <c r="F93" s="220">
        <v>4</v>
      </c>
      <c r="G93" s="220">
        <v>64</v>
      </c>
      <c r="H93" s="220">
        <v>32</v>
      </c>
      <c r="I93" s="220">
        <v>32</v>
      </c>
      <c r="J93" s="245" t="s">
        <v>472</v>
      </c>
      <c r="K93" s="220">
        <v>16</v>
      </c>
      <c r="L93" s="220" t="s">
        <v>215</v>
      </c>
      <c r="M93" s="220" t="s">
        <v>329</v>
      </c>
      <c r="N93" s="220" t="s">
        <v>239</v>
      </c>
      <c r="O93" s="220" t="s">
        <v>263</v>
      </c>
      <c r="P93" s="226"/>
      <c r="Q93" s="226"/>
      <c r="R93" s="226"/>
    </row>
    <row r="94" spans="1:18" x14ac:dyDescent="0.2">
      <c r="A94" s="227"/>
      <c r="B94" s="227"/>
      <c r="C94" s="227">
        <f>SUM(C75:C93)</f>
        <v>18</v>
      </c>
      <c r="D94" s="236" t="s">
        <v>41</v>
      </c>
      <c r="E94" s="237">
        <f>COUNTA(E75:E93)</f>
        <v>19</v>
      </c>
      <c r="F94" s="236">
        <f>SUM(F75:F93)</f>
        <v>32</v>
      </c>
      <c r="G94" s="236">
        <f>SUM(G75:G93)-6*28</f>
        <v>470</v>
      </c>
      <c r="H94" s="236">
        <f>SUM(H75:H93)</f>
        <v>248</v>
      </c>
      <c r="I94" s="236">
        <f>SUM(I75:I93)-6*28</f>
        <v>222</v>
      </c>
      <c r="J94" s="217"/>
      <c r="K94" s="236">
        <f>MAX(K75:K93)</f>
        <v>16</v>
      </c>
      <c r="L94" s="238">
        <f>COUNTIF(L75:L93,"=■")</f>
        <v>2</v>
      </c>
      <c r="M94" s="238">
        <f>COUNTIF(M75:M93,"=专业核心课")</f>
        <v>1</v>
      </c>
      <c r="N94" s="238">
        <f>COUNTIF(N75:N93,"=必修")</f>
        <v>4</v>
      </c>
      <c r="O94" s="241"/>
      <c r="P94" s="241">
        <f>COUNTA(P75:P93)</f>
        <v>1</v>
      </c>
      <c r="Q94" s="241">
        <f>COUNTA(Q75:Q93)</f>
        <v>0</v>
      </c>
      <c r="R94" s="241">
        <f>COUNTA(R75:R93)</f>
        <v>0</v>
      </c>
    </row>
    <row r="95" spans="1:18" x14ac:dyDescent="0.2">
      <c r="A95" s="403" t="s">
        <v>357</v>
      </c>
      <c r="B95" s="257" t="s">
        <v>211</v>
      </c>
      <c r="C95" s="258">
        <v>1</v>
      </c>
      <c r="D95" s="220" t="s">
        <v>358</v>
      </c>
      <c r="E95" s="227" t="s">
        <v>359</v>
      </c>
      <c r="F95" s="220">
        <v>1</v>
      </c>
      <c r="G95" s="222">
        <v>8</v>
      </c>
      <c r="H95" s="222">
        <v>8</v>
      </c>
      <c r="I95" s="222">
        <v>0</v>
      </c>
      <c r="J95" s="223" t="s">
        <v>281</v>
      </c>
      <c r="K95" s="222">
        <v>2</v>
      </c>
      <c r="L95" s="220" t="s">
        <v>215</v>
      </c>
      <c r="M95" s="227" t="s">
        <v>216</v>
      </c>
      <c r="N95" s="227" t="s">
        <v>217</v>
      </c>
      <c r="O95" s="220" t="s">
        <v>222</v>
      </c>
      <c r="P95" s="226"/>
      <c r="Q95" s="226"/>
      <c r="R95" s="226"/>
    </row>
    <row r="96" spans="1:18" ht="16.899999999999999" customHeight="1" x14ac:dyDescent="0.2">
      <c r="A96" s="403"/>
      <c r="B96" s="399" t="s">
        <v>297</v>
      </c>
      <c r="C96" s="395">
        <v>20</v>
      </c>
      <c r="D96" s="220">
        <v>210313800</v>
      </c>
      <c r="E96" s="227" t="s">
        <v>360</v>
      </c>
      <c r="F96" s="220">
        <v>15</v>
      </c>
      <c r="G96" s="222">
        <v>420</v>
      </c>
      <c r="H96" s="222">
        <v>0</v>
      </c>
      <c r="I96" s="222">
        <f t="shared" ref="I96:I97" si="5">G96-H96</f>
        <v>420</v>
      </c>
      <c r="J96" s="223" t="s">
        <v>361</v>
      </c>
      <c r="K96" s="222">
        <v>15</v>
      </c>
      <c r="L96" s="220" t="s">
        <v>215</v>
      </c>
      <c r="M96" s="227" t="s">
        <v>300</v>
      </c>
      <c r="N96" s="227" t="s">
        <v>217</v>
      </c>
      <c r="O96" s="220" t="s">
        <v>362</v>
      </c>
      <c r="P96" s="226"/>
      <c r="Q96" s="226"/>
      <c r="R96" s="226"/>
    </row>
    <row r="97" spans="1:18" x14ac:dyDescent="0.2">
      <c r="A97" s="403"/>
      <c r="B97" s="402"/>
      <c r="C97" s="396"/>
      <c r="D97" s="220">
        <v>210313900</v>
      </c>
      <c r="E97" s="227" t="s">
        <v>363</v>
      </c>
      <c r="F97" s="220">
        <v>5</v>
      </c>
      <c r="G97" s="222">
        <v>140</v>
      </c>
      <c r="H97" s="222">
        <v>0</v>
      </c>
      <c r="I97" s="222">
        <f t="shared" si="5"/>
        <v>140</v>
      </c>
      <c r="J97" s="223" t="s">
        <v>361</v>
      </c>
      <c r="K97" s="222">
        <v>5</v>
      </c>
      <c r="L97" s="220" t="s">
        <v>215</v>
      </c>
      <c r="M97" s="227" t="s">
        <v>300</v>
      </c>
      <c r="N97" s="227" t="s">
        <v>217</v>
      </c>
      <c r="O97" s="220" t="s">
        <v>362</v>
      </c>
      <c r="P97" s="226"/>
      <c r="Q97" s="226"/>
      <c r="R97" s="226"/>
    </row>
    <row r="98" spans="1:18" x14ac:dyDescent="0.2">
      <c r="A98" s="227"/>
      <c r="B98" s="227"/>
      <c r="C98" s="227">
        <f>SUM(C95:C97)</f>
        <v>21</v>
      </c>
      <c r="D98" s="236" t="s">
        <v>41</v>
      </c>
      <c r="E98" s="237">
        <f>COUNTA(E95:E97)</f>
        <v>3</v>
      </c>
      <c r="F98" s="236">
        <f>SUM(F95:F97)</f>
        <v>21</v>
      </c>
      <c r="G98" s="236">
        <f>SUM(G95:G97)</f>
        <v>568</v>
      </c>
      <c r="H98" s="236">
        <f>SUM(H95:H97)</f>
        <v>8</v>
      </c>
      <c r="I98" s="236">
        <f>SUM(I95:I97)</f>
        <v>560</v>
      </c>
      <c r="J98" s="217"/>
      <c r="K98" s="236">
        <f>MAX(K95:K97)</f>
        <v>15</v>
      </c>
      <c r="L98" s="238">
        <f>COUNTIF(L95:L97,"=■")</f>
        <v>0</v>
      </c>
      <c r="M98" s="238">
        <f>COUNTIF(M95:M97,"=专业核心课")</f>
        <v>2</v>
      </c>
      <c r="N98" s="238">
        <f>COUNTIF(N95:N97,"=必修")</f>
        <v>3</v>
      </c>
      <c r="O98" s="241"/>
      <c r="P98" s="241">
        <f>COUNTA(P95:P97)</f>
        <v>0</v>
      </c>
      <c r="Q98" s="241">
        <f>COUNTA(Q95:Q97)</f>
        <v>0</v>
      </c>
      <c r="R98" s="241">
        <f>COUNTA(R95:R97)</f>
        <v>0</v>
      </c>
    </row>
    <row r="99" spans="1:18" ht="24" x14ac:dyDescent="0.2">
      <c r="A99" s="212"/>
      <c r="B99" s="212" t="s">
        <v>205</v>
      </c>
      <c r="C99" s="219" t="s">
        <v>364</v>
      </c>
      <c r="D99" s="219" t="s">
        <v>365</v>
      </c>
      <c r="E99" s="261" t="s">
        <v>366</v>
      </c>
      <c r="F99" s="212" t="s">
        <v>3</v>
      </c>
      <c r="G99" s="212" t="s">
        <v>91</v>
      </c>
      <c r="H99" s="212" t="s">
        <v>200</v>
      </c>
      <c r="I99" s="212" t="s">
        <v>201</v>
      </c>
      <c r="J99" s="218" t="s">
        <v>367</v>
      </c>
      <c r="K99" s="212" t="s">
        <v>368</v>
      </c>
      <c r="L99" s="262" t="s">
        <v>369</v>
      </c>
      <c r="M99" s="262" t="s">
        <v>370</v>
      </c>
      <c r="N99" s="262" t="s">
        <v>371</v>
      </c>
      <c r="O99" s="262" t="s">
        <v>372</v>
      </c>
      <c r="P99" s="262" t="s">
        <v>207</v>
      </c>
      <c r="Q99" s="262" t="s">
        <v>208</v>
      </c>
      <c r="R99" s="262" t="s">
        <v>209</v>
      </c>
    </row>
    <row r="100" spans="1:18" x14ac:dyDescent="0.2">
      <c r="A100" s="392" t="s">
        <v>373</v>
      </c>
      <c r="B100" s="226" t="s">
        <v>216</v>
      </c>
      <c r="C100" s="226">
        <v>31</v>
      </c>
      <c r="D100" s="226">
        <v>773</v>
      </c>
      <c r="E100" s="222">
        <f>COUNTIF(M2:M97,"=公共课")-29</f>
        <v>31</v>
      </c>
      <c r="F100" s="222">
        <v>31</v>
      </c>
      <c r="G100" s="222">
        <f>SUMIF(M3:M97,"=公共课",G3:G97)-29*28</f>
        <v>773</v>
      </c>
      <c r="H100" s="222">
        <f>SUMIF(M21:M97,"=公共课",H21:H97)</f>
        <v>127</v>
      </c>
      <c r="I100" s="222">
        <f>G100-H100</f>
        <v>646</v>
      </c>
      <c r="J100" s="223">
        <f>SUMIFS(G21:G97,M21:M97,"公共课",N21:N97,"必修")</f>
        <v>289</v>
      </c>
      <c r="K100" s="280">
        <f>G100-J100</f>
        <v>484</v>
      </c>
      <c r="L100" s="222">
        <v>2</v>
      </c>
      <c r="M100" s="281">
        <f>G100/G104</f>
        <v>0.28201386355344765</v>
      </c>
      <c r="N100" s="220">
        <f>SUMPRODUCT(COUNTIFS(M21:M97,"公共课",N21:N97,"必修"))</f>
        <v>16</v>
      </c>
      <c r="O100" s="220">
        <v>7</v>
      </c>
      <c r="P100" s="220">
        <f>COUNTIFS(M68:M98,"="&amp;B100,P68:P98,"=*级")</f>
        <v>0</v>
      </c>
      <c r="Q100" s="220">
        <f>COUNTIFS(M21:M98,"="&amp;B100,Q21:Q98,"=是")</f>
        <v>0</v>
      </c>
      <c r="R100" s="220">
        <f>COUNTIFS(M3:M98,"="&amp;B100,R3:R98,"=是")</f>
        <v>0</v>
      </c>
    </row>
    <row r="101" spans="1:18" x14ac:dyDescent="0.2">
      <c r="A101" s="396"/>
      <c r="B101" s="226" t="s">
        <v>262</v>
      </c>
      <c r="C101" s="226">
        <f>F101</f>
        <v>29</v>
      </c>
      <c r="D101" s="226">
        <f>G101</f>
        <v>464</v>
      </c>
      <c r="E101" s="222">
        <f>COUNTIF(M3:M97,"=专业基础课")</f>
        <v>8</v>
      </c>
      <c r="F101" s="222">
        <f>SUMIF(M3:M97,"=专业基础课",F3:F97)</f>
        <v>29</v>
      </c>
      <c r="G101" s="222">
        <f>SUMIF(M3:M97,"=专业基础课",G3:G97)</f>
        <v>464</v>
      </c>
      <c r="H101" s="222">
        <f>SUMIF(M21:M97,"=专业基础课",H21:H97)</f>
        <v>168</v>
      </c>
      <c r="I101" s="222">
        <f>SUMIF(M21:M97,"=专业基础课",I21:I97)</f>
        <v>144</v>
      </c>
      <c r="J101" s="223">
        <f>SUMIFS(G21:G97,M21:M97,"专业基础课",N21:N97,"必修")</f>
        <v>312</v>
      </c>
      <c r="K101" s="222">
        <f>SUMIFS(G21:G97,M21:M97,"专业基础课",N21:N97,"选修")</f>
        <v>0</v>
      </c>
      <c r="L101" s="220">
        <f>SUMPRODUCT(COUNTIFS(M21:M97,"专业基础课",L21:L97,"■"))</f>
        <v>5</v>
      </c>
      <c r="M101" s="281">
        <f>G101/G104</f>
        <v>0.16928128420284569</v>
      </c>
      <c r="N101" s="220">
        <f>SUMPRODUCT(COUNTIFS(M21:M97,"专业基础课",N21:N97,"必修"))</f>
        <v>6</v>
      </c>
      <c r="O101" s="220">
        <v>0</v>
      </c>
      <c r="P101" s="220">
        <f>COUNTIFS(M68:M98,"="&amp;B101,P68:P98,"=*级")</f>
        <v>0</v>
      </c>
      <c r="Q101" s="220">
        <f>COUNTIFS(M21:M98,"="&amp;B101,Q21:Q98,"=是")</f>
        <v>0</v>
      </c>
      <c r="R101" s="220">
        <f>COUNTIFS(M3:M98,"="&amp;B101,R3:R98,"=是")</f>
        <v>2</v>
      </c>
    </row>
    <row r="102" spans="1:18" x14ac:dyDescent="0.2">
      <c r="A102" s="396"/>
      <c r="B102" s="226" t="s">
        <v>300</v>
      </c>
      <c r="C102" s="226">
        <f>F102</f>
        <v>37</v>
      </c>
      <c r="D102" s="226">
        <f>G102</f>
        <v>832</v>
      </c>
      <c r="E102" s="222">
        <f>COUNTIF(M21:M97,"=专业核心课")</f>
        <v>7</v>
      </c>
      <c r="F102" s="222">
        <f>SUMIF(M3:M97,"=专业核心课",F3:F97)</f>
        <v>37</v>
      </c>
      <c r="G102" s="222">
        <f>SUMIF(M3:M97,"=专业核心课",G3:G97)</f>
        <v>832</v>
      </c>
      <c r="H102" s="222">
        <f>SUMIF(M21:M97,"=专业核心课",H21:H97)</f>
        <v>148</v>
      </c>
      <c r="I102" s="222">
        <f>SUMIF(M21:M97,"=专业核心课",I21:I97)</f>
        <v>684</v>
      </c>
      <c r="J102" s="223">
        <f>SUMIFS(G21:G97,M21:M97,"专业核心课",N21:N97,"必修")</f>
        <v>832</v>
      </c>
      <c r="K102" s="280">
        <f>G102-J102</f>
        <v>0</v>
      </c>
      <c r="L102" s="220">
        <f>SUMPRODUCT(COUNTIFS(M21:M97,"专业核心课",L21:L97,"■"))</f>
        <v>5</v>
      </c>
      <c r="M102" s="281">
        <f>G102/G104</f>
        <v>0.3035388544326888</v>
      </c>
      <c r="N102" s="220">
        <f>SUMPRODUCT(COUNTIFS(M21:M97,"专业核心课",N21:N97,"必修"))</f>
        <v>7</v>
      </c>
      <c r="O102" s="220">
        <f>E102-N102</f>
        <v>0</v>
      </c>
      <c r="P102" s="220">
        <f>COUNTIFS(M68:M98,"="&amp;B102,P68:P98,"=*级")</f>
        <v>1</v>
      </c>
      <c r="Q102" s="220">
        <f>COUNTIFS(M21:M98,"="&amp;B102,Q21:Q98,"=是")</f>
        <v>0</v>
      </c>
      <c r="R102" s="220">
        <f>COUNTIFS(M3:M98,"="&amp;B102,R3:R98,"=是")</f>
        <v>0</v>
      </c>
    </row>
    <row r="103" spans="1:18" x14ac:dyDescent="0.2">
      <c r="A103" s="397"/>
      <c r="B103" s="226" t="s">
        <v>329</v>
      </c>
      <c r="C103" s="226">
        <v>28</v>
      </c>
      <c r="D103" s="226">
        <v>448</v>
      </c>
      <c r="E103" s="222">
        <f>COUNTIF(M3:M97,"=专业拓展课")</f>
        <v>15</v>
      </c>
      <c r="F103" s="222">
        <f>SUMIF(M3:M97,"=专业拓展课",F3:F97)</f>
        <v>40</v>
      </c>
      <c r="G103" s="222">
        <f>SUMIF(M3:M97,"=专业拓展课",G3:G97)</f>
        <v>672</v>
      </c>
      <c r="H103" s="222">
        <f>SUMIF(M3:M97,"=专业拓展课",H3:H97)</f>
        <v>380</v>
      </c>
      <c r="I103" s="222">
        <f>G103-H103</f>
        <v>292</v>
      </c>
      <c r="J103" s="223">
        <f>SUMIFS(G21:G97,M21:M97,"专业拓展课",N21:N97,"必修")</f>
        <v>96</v>
      </c>
      <c r="K103" s="282">
        <f>G103-J103</f>
        <v>576</v>
      </c>
      <c r="L103" s="222">
        <f>SUMPRODUCT((M70:M98=B103)*(L70:L98="■")*IFERROR(1/COUNTIF(E70:E98,E70:E98),0))</f>
        <v>0</v>
      </c>
      <c r="M103" s="281">
        <f>G103/G104</f>
        <v>0.24516599781101789</v>
      </c>
      <c r="N103" s="220">
        <v>0</v>
      </c>
      <c r="O103" s="220">
        <f>SUMPRODUCT(COUNTIFS(M21:M97,"专业拓展课",N21:N97,"选修"))</f>
        <v>13</v>
      </c>
      <c r="P103" s="220">
        <f>COUNTIFS(M68:M98,"="&amp;B103,P68:P98,"=*级")</f>
        <v>1</v>
      </c>
      <c r="Q103" s="220">
        <f>COUNTIFS(M21:M98,"="&amp;B103,Q21:Q98,"=是")</f>
        <v>0</v>
      </c>
      <c r="R103" s="220">
        <f>COUNTIFS(M3:M98,"="&amp;B103,R3:R98,"=是")</f>
        <v>2</v>
      </c>
    </row>
    <row r="104" spans="1:18" x14ac:dyDescent="0.2">
      <c r="A104" s="227"/>
      <c r="B104" s="238" t="s">
        <v>374</v>
      </c>
      <c r="C104" s="237">
        <f>SUM(C100:C103)</f>
        <v>125</v>
      </c>
      <c r="D104" s="237">
        <f>SUM(D100:D103)</f>
        <v>2517</v>
      </c>
      <c r="E104" s="220">
        <f>SUM(E100:E103)</f>
        <v>61</v>
      </c>
      <c r="F104" s="220">
        <f>SUM(F100:F103)</f>
        <v>137</v>
      </c>
      <c r="G104" s="220">
        <f>SUM(G100:G103)</f>
        <v>2741</v>
      </c>
      <c r="H104" s="220">
        <f t="shared" ref="H104:R104" si="6">SUM(H100:H103)</f>
        <v>823</v>
      </c>
      <c r="I104" s="220">
        <f t="shared" si="6"/>
        <v>1766</v>
      </c>
      <c r="J104" s="245">
        <f t="shared" si="6"/>
        <v>1529</v>
      </c>
      <c r="K104" s="283">
        <f t="shared" si="6"/>
        <v>1060</v>
      </c>
      <c r="L104" s="220">
        <f t="shared" si="6"/>
        <v>12</v>
      </c>
      <c r="M104" s="284">
        <f t="shared" si="6"/>
        <v>1</v>
      </c>
      <c r="N104" s="220">
        <f>SUM(N100:N103)</f>
        <v>29</v>
      </c>
      <c r="O104" s="220">
        <f t="shared" si="6"/>
        <v>20</v>
      </c>
      <c r="P104" s="220">
        <f t="shared" si="6"/>
        <v>2</v>
      </c>
      <c r="Q104" s="220">
        <f t="shared" si="6"/>
        <v>0</v>
      </c>
      <c r="R104" s="220">
        <f t="shared" si="6"/>
        <v>4</v>
      </c>
    </row>
    <row r="105" spans="1:18" ht="120" customHeight="1" x14ac:dyDescent="0.2">
      <c r="A105" s="406" t="s">
        <v>375</v>
      </c>
      <c r="B105" s="407"/>
      <c r="C105" s="407"/>
      <c r="D105" s="407"/>
      <c r="E105" s="407"/>
      <c r="F105" s="407"/>
      <c r="G105" s="407"/>
      <c r="H105" s="407"/>
      <c r="I105" s="407"/>
      <c r="J105" s="407"/>
      <c r="K105" s="407"/>
      <c r="L105" s="407"/>
      <c r="M105" s="407"/>
      <c r="N105" s="407"/>
      <c r="O105" s="407"/>
      <c r="P105" s="407"/>
      <c r="Q105" s="407"/>
      <c r="R105" s="407"/>
    </row>
  </sheetData>
  <mergeCells count="51">
    <mergeCell ref="A100:A103"/>
    <mergeCell ref="C42:C48"/>
    <mergeCell ref="B50:B51"/>
    <mergeCell ref="A105:R105"/>
    <mergeCell ref="A75:A93"/>
    <mergeCell ref="B75:B76"/>
    <mergeCell ref="C75:C76"/>
    <mergeCell ref="B77:B83"/>
    <mergeCell ref="C77:C83"/>
    <mergeCell ref="B85:B87"/>
    <mergeCell ref="C85:C87"/>
    <mergeCell ref="B88:B90"/>
    <mergeCell ref="C88:C90"/>
    <mergeCell ref="B92:B93"/>
    <mergeCell ref="C92:C93"/>
    <mergeCell ref="A95:A97"/>
    <mergeCell ref="B96:B97"/>
    <mergeCell ref="A58:A73"/>
    <mergeCell ref="B59:B65"/>
    <mergeCell ref="C59:C65"/>
    <mergeCell ref="B66:B68"/>
    <mergeCell ref="C66:C68"/>
    <mergeCell ref="B69:B70"/>
    <mergeCell ref="C69:C70"/>
    <mergeCell ref="B71:B72"/>
    <mergeCell ref="C71:C72"/>
    <mergeCell ref="C96:C97"/>
    <mergeCell ref="C50:C51"/>
    <mergeCell ref="B52:B53"/>
    <mergeCell ref="C52:C53"/>
    <mergeCell ref="B55:B56"/>
    <mergeCell ref="A22:A38"/>
    <mergeCell ref="B22:B25"/>
    <mergeCell ref="C22:C25"/>
    <mergeCell ref="B26:B32"/>
    <mergeCell ref="C26:C32"/>
    <mergeCell ref="B33:B37"/>
    <mergeCell ref="C33:C37"/>
    <mergeCell ref="C55:C56"/>
    <mergeCell ref="A40:A56"/>
    <mergeCell ref="B40:B41"/>
    <mergeCell ref="C40:C41"/>
    <mergeCell ref="B42:B48"/>
    <mergeCell ref="A1:R1"/>
    <mergeCell ref="A3:A20"/>
    <mergeCell ref="B3:B9"/>
    <mergeCell ref="C3:C9"/>
    <mergeCell ref="B10:B16"/>
    <mergeCell ref="C10:C16"/>
    <mergeCell ref="B17:B19"/>
    <mergeCell ref="C17:C19"/>
  </mergeCells>
  <phoneticPr fontId="4" type="noConversion"/>
  <conditionalFormatting sqref="D3">
    <cfRule type="duplicateValues" dxfId="199" priority="112"/>
    <cfRule type="duplicateValues" dxfId="198" priority="113"/>
    <cfRule type="duplicateValues" dxfId="197" priority="114"/>
    <cfRule type="duplicateValues" dxfId="196" priority="115"/>
  </conditionalFormatting>
  <conditionalFormatting sqref="D4">
    <cfRule type="duplicateValues" dxfId="195" priority="116"/>
    <cfRule type="duplicateValues" dxfId="194" priority="117"/>
    <cfRule type="duplicateValues" dxfId="193" priority="118"/>
    <cfRule type="duplicateValues" dxfId="192" priority="119"/>
  </conditionalFormatting>
  <conditionalFormatting sqref="D5">
    <cfRule type="duplicateValues" dxfId="191" priority="167"/>
    <cfRule type="duplicateValues" dxfId="190" priority="168"/>
    <cfRule type="duplicateValues" dxfId="189" priority="169"/>
  </conditionalFormatting>
  <conditionalFormatting sqref="D6">
    <cfRule type="duplicateValues" dxfId="188" priority="164"/>
    <cfRule type="duplicateValues" dxfId="187" priority="165"/>
    <cfRule type="duplicateValues" dxfId="186" priority="166"/>
  </conditionalFormatting>
  <conditionalFormatting sqref="D7">
    <cfRule type="duplicateValues" dxfId="185" priority="95"/>
    <cfRule type="duplicateValues" dxfId="184" priority="96"/>
    <cfRule type="duplicateValues" dxfId="183" priority="97"/>
    <cfRule type="duplicateValues" dxfId="182" priority="98"/>
    <cfRule type="duplicateValues" dxfId="181" priority="99"/>
  </conditionalFormatting>
  <conditionalFormatting sqref="D8">
    <cfRule type="duplicateValues" dxfId="180" priority="90"/>
    <cfRule type="duplicateValues" dxfId="179" priority="91"/>
    <cfRule type="duplicateValues" dxfId="178" priority="92"/>
    <cfRule type="duplicateValues" dxfId="177" priority="93"/>
    <cfRule type="duplicateValues" dxfId="176" priority="94"/>
  </conditionalFormatting>
  <conditionalFormatting sqref="D9">
    <cfRule type="duplicateValues" dxfId="175" priority="161"/>
    <cfRule type="duplicateValues" dxfId="174" priority="162"/>
    <cfRule type="duplicateValues" dxfId="173" priority="163"/>
  </conditionalFormatting>
  <conditionalFormatting sqref="D17">
    <cfRule type="duplicateValues" dxfId="172" priority="154"/>
    <cfRule type="duplicateValues" dxfId="171" priority="155"/>
    <cfRule type="duplicateValues" dxfId="170" priority="156"/>
    <cfRule type="duplicateValues" dxfId="169" priority="157"/>
  </conditionalFormatting>
  <conditionalFormatting sqref="D18">
    <cfRule type="duplicateValues" dxfId="168" priority="147"/>
    <cfRule type="duplicateValues" dxfId="167" priority="148"/>
    <cfRule type="duplicateValues" dxfId="166" priority="149"/>
    <cfRule type="duplicateValues" dxfId="165" priority="150"/>
  </conditionalFormatting>
  <conditionalFormatting sqref="D22">
    <cfRule type="duplicateValues" dxfId="164" priority="104"/>
    <cfRule type="duplicateValues" dxfId="163" priority="105"/>
    <cfRule type="duplicateValues" dxfId="162" priority="106"/>
    <cfRule type="duplicateValues" dxfId="161" priority="107"/>
  </conditionalFormatting>
  <conditionalFormatting sqref="D23">
    <cfRule type="duplicateValues" dxfId="160" priority="108"/>
    <cfRule type="duplicateValues" dxfId="159" priority="109"/>
    <cfRule type="duplicateValues" dxfId="158" priority="110"/>
    <cfRule type="duplicateValues" dxfId="157" priority="111"/>
  </conditionalFormatting>
  <conditionalFormatting sqref="D24">
    <cfRule type="duplicateValues" dxfId="156" priority="85"/>
    <cfRule type="duplicateValues" dxfId="155" priority="86"/>
    <cfRule type="duplicateValues" dxfId="154" priority="87"/>
    <cfRule type="duplicateValues" dxfId="153" priority="88"/>
    <cfRule type="duplicateValues" dxfId="152" priority="89"/>
  </conditionalFormatting>
  <conditionalFormatting sqref="D25">
    <cfRule type="duplicateValues" dxfId="151" priority="158"/>
    <cfRule type="duplicateValues" dxfId="150" priority="159"/>
    <cfRule type="duplicateValues" dxfId="149" priority="160"/>
  </conditionalFormatting>
  <conditionalFormatting sqref="D33">
    <cfRule type="duplicateValues" dxfId="148" priority="143"/>
    <cfRule type="duplicateValues" dxfId="147" priority="144"/>
    <cfRule type="duplicateValues" dxfId="146" priority="145"/>
    <cfRule type="duplicateValues" dxfId="145" priority="146"/>
  </conditionalFormatting>
  <conditionalFormatting sqref="D34">
    <cfRule type="duplicateValues" dxfId="144" priority="174"/>
    <cfRule type="duplicateValues" dxfId="143" priority="175"/>
    <cfRule type="duplicateValues" dxfId="142" priority="176"/>
  </conditionalFormatting>
  <conditionalFormatting sqref="D35">
    <cfRule type="duplicateValues" dxfId="141" priority="132"/>
    <cfRule type="duplicateValues" dxfId="140" priority="133"/>
    <cfRule type="duplicateValues" dxfId="139" priority="134"/>
    <cfRule type="duplicateValues" dxfId="138" priority="177"/>
    <cfRule type="duplicateValues" dxfId="137" priority="178"/>
  </conditionalFormatting>
  <conditionalFormatting sqref="D36">
    <cfRule type="duplicateValues" dxfId="136" priority="100"/>
    <cfRule type="duplicateValues" dxfId="135" priority="101"/>
    <cfRule type="duplicateValues" dxfId="134" priority="102"/>
    <cfRule type="duplicateValues" dxfId="133" priority="103"/>
  </conditionalFormatting>
  <conditionalFormatting sqref="D40">
    <cfRule type="duplicateValues" dxfId="132" priority="80"/>
    <cfRule type="duplicateValues" dxfId="131" priority="81"/>
    <cfRule type="duplicateValues" dxfId="130" priority="82"/>
    <cfRule type="duplicateValues" dxfId="129" priority="83"/>
    <cfRule type="duplicateValues" dxfId="128" priority="84"/>
  </conditionalFormatting>
  <conditionalFormatting sqref="D41">
    <cfRule type="duplicateValues" dxfId="127" priority="187"/>
    <cfRule type="duplicateValues" dxfId="126" priority="188"/>
  </conditionalFormatting>
  <conditionalFormatting sqref="B58">
    <cfRule type="duplicateValues" dxfId="125" priority="183"/>
    <cfRule type="duplicateValues" dxfId="124" priority="184"/>
  </conditionalFormatting>
  <conditionalFormatting sqref="C58">
    <cfRule type="duplicateValues" dxfId="123" priority="185"/>
    <cfRule type="duplicateValues" dxfId="122" priority="186"/>
  </conditionalFormatting>
  <conditionalFormatting sqref="D58">
    <cfRule type="duplicateValues" dxfId="121" priority="75"/>
    <cfRule type="duplicateValues" dxfId="120" priority="76"/>
    <cfRule type="duplicateValues" dxfId="119" priority="77"/>
    <cfRule type="duplicateValues" dxfId="118" priority="78"/>
    <cfRule type="duplicateValues" dxfId="117" priority="79"/>
  </conditionalFormatting>
  <conditionalFormatting sqref="B66:B68">
    <cfRule type="duplicateValues" dxfId="116" priority="181"/>
    <cfRule type="duplicateValues" dxfId="115" priority="182"/>
  </conditionalFormatting>
  <conditionalFormatting sqref="D66">
    <cfRule type="duplicateValues" dxfId="114" priority="139"/>
    <cfRule type="duplicateValues" dxfId="113" priority="140"/>
    <cfRule type="duplicateValues" dxfId="112" priority="141"/>
    <cfRule type="duplicateValues" dxfId="111" priority="142"/>
  </conditionalFormatting>
  <conditionalFormatting sqref="D75">
    <cfRule type="duplicateValues" dxfId="110" priority="170"/>
    <cfRule type="duplicateValues" dxfId="109" priority="171"/>
    <cfRule type="duplicateValues" dxfId="108" priority="172"/>
    <cfRule type="duplicateValues" dxfId="107" priority="173"/>
  </conditionalFormatting>
  <conditionalFormatting sqref="D76">
    <cfRule type="duplicateValues" dxfId="106" priority="70"/>
    <cfRule type="duplicateValues" dxfId="105" priority="71"/>
    <cfRule type="duplicateValues" dxfId="104" priority="72"/>
    <cfRule type="duplicateValues" dxfId="103" priority="73"/>
    <cfRule type="duplicateValues" dxfId="102" priority="74"/>
  </conditionalFormatting>
  <conditionalFormatting sqref="B84">
    <cfRule type="duplicateValues" dxfId="101" priority="179"/>
    <cfRule type="duplicateValues" dxfId="100" priority="180"/>
  </conditionalFormatting>
  <conditionalFormatting sqref="D84">
    <cfRule type="duplicateValues" dxfId="99" priority="135"/>
    <cfRule type="duplicateValues" dxfId="98" priority="136"/>
    <cfRule type="duplicateValues" dxfId="97" priority="137"/>
    <cfRule type="duplicateValues" dxfId="96" priority="138"/>
  </conditionalFormatting>
  <conditionalFormatting sqref="D95">
    <cfRule type="duplicateValues" dxfId="95" priority="65"/>
    <cfRule type="duplicateValues" dxfId="94" priority="66"/>
    <cfRule type="duplicateValues" dxfId="93" priority="67"/>
    <cfRule type="duplicateValues" dxfId="92" priority="68"/>
    <cfRule type="duplicateValues" dxfId="91" priority="69"/>
  </conditionalFormatting>
  <conditionalFormatting sqref="D10:D16">
    <cfRule type="duplicateValues" dxfId="90" priority="151"/>
    <cfRule type="duplicateValues" dxfId="89" priority="152"/>
    <cfRule type="duplicateValues" dxfId="88" priority="153"/>
  </conditionalFormatting>
  <conditionalFormatting sqref="D26:D32">
    <cfRule type="duplicateValues" dxfId="87" priority="129"/>
    <cfRule type="duplicateValues" dxfId="86" priority="130"/>
    <cfRule type="duplicateValues" dxfId="85" priority="131"/>
  </conditionalFormatting>
  <conditionalFormatting sqref="D42:D48">
    <cfRule type="duplicateValues" dxfId="84" priority="126"/>
    <cfRule type="duplicateValues" dxfId="83" priority="127"/>
    <cfRule type="duplicateValues" dxfId="82" priority="128"/>
  </conditionalFormatting>
  <conditionalFormatting sqref="D59:D65">
    <cfRule type="duplicateValues" dxfId="81" priority="123"/>
    <cfRule type="duplicateValues" dxfId="80" priority="124"/>
    <cfRule type="duplicateValues" dxfId="79" priority="125"/>
  </conditionalFormatting>
  <conditionalFormatting sqref="D77:D83">
    <cfRule type="duplicateValues" dxfId="78" priority="120"/>
    <cfRule type="duplicateValues" dxfId="77" priority="121"/>
    <cfRule type="duplicateValues" dxfId="76" priority="122"/>
  </conditionalFormatting>
  <conditionalFormatting sqref="D19">
    <cfRule type="duplicateValues" dxfId="75" priority="62"/>
    <cfRule type="duplicateValues" dxfId="74" priority="63"/>
    <cfRule type="duplicateValues" dxfId="73" priority="64"/>
  </conditionalFormatting>
  <conditionalFormatting sqref="D38">
    <cfRule type="duplicateValues" dxfId="72" priority="59"/>
    <cfRule type="duplicateValues" dxfId="71" priority="60"/>
    <cfRule type="duplicateValues" dxfId="70" priority="61"/>
  </conditionalFormatting>
  <conditionalFormatting sqref="D51:D52">
    <cfRule type="duplicateValues" dxfId="69" priority="56"/>
    <cfRule type="duplicateValues" dxfId="68" priority="57"/>
    <cfRule type="duplicateValues" dxfId="67" priority="58"/>
  </conditionalFormatting>
  <conditionalFormatting sqref="D49">
    <cfRule type="duplicateValues" dxfId="66" priority="53"/>
    <cfRule type="duplicateValues" dxfId="65" priority="54"/>
    <cfRule type="duplicateValues" dxfId="64" priority="55"/>
  </conditionalFormatting>
  <conditionalFormatting sqref="D53">
    <cfRule type="duplicateValues" dxfId="63" priority="50"/>
    <cfRule type="duplicateValues" dxfId="62" priority="51"/>
    <cfRule type="duplicateValues" dxfId="61" priority="52"/>
  </conditionalFormatting>
  <conditionalFormatting sqref="D54">
    <cfRule type="duplicateValues" dxfId="60" priority="47"/>
    <cfRule type="duplicateValues" dxfId="59" priority="48"/>
    <cfRule type="duplicateValues" dxfId="58" priority="49"/>
  </conditionalFormatting>
  <conditionalFormatting sqref="D55:D56">
    <cfRule type="duplicateValues" dxfId="57" priority="44"/>
    <cfRule type="duplicateValues" dxfId="56" priority="45"/>
    <cfRule type="duplicateValues" dxfId="55" priority="46"/>
  </conditionalFormatting>
  <conditionalFormatting sqref="D71">
    <cfRule type="duplicateValues" dxfId="54" priority="38"/>
    <cfRule type="duplicateValues" dxfId="53" priority="39"/>
    <cfRule type="duplicateValues" dxfId="52" priority="40"/>
  </conditionalFormatting>
  <conditionalFormatting sqref="D72 J72:O72 F72:G72">
    <cfRule type="duplicateValues" dxfId="51" priority="41"/>
    <cfRule type="duplicateValues" dxfId="50" priority="42"/>
    <cfRule type="duplicateValues" dxfId="49" priority="43"/>
  </conditionalFormatting>
  <conditionalFormatting sqref="D73">
    <cfRule type="duplicateValues" dxfId="48" priority="35"/>
    <cfRule type="duplicateValues" dxfId="47" priority="36"/>
    <cfRule type="duplicateValues" dxfId="46" priority="37"/>
  </conditionalFormatting>
  <conditionalFormatting sqref="D85:D87">
    <cfRule type="duplicateValues" dxfId="45" priority="32"/>
    <cfRule type="duplicateValues" dxfId="44" priority="33"/>
    <cfRule type="duplicateValues" dxfId="43" priority="34"/>
  </conditionalFormatting>
  <conditionalFormatting sqref="D91">
    <cfRule type="duplicateValues" dxfId="42" priority="29"/>
    <cfRule type="duplicateValues" dxfId="41" priority="30"/>
    <cfRule type="duplicateValues" dxfId="40" priority="31"/>
  </conditionalFormatting>
  <conditionalFormatting sqref="D92:D93">
    <cfRule type="duplicateValues" dxfId="39" priority="26"/>
    <cfRule type="duplicateValues" dxfId="38" priority="27"/>
    <cfRule type="duplicateValues" dxfId="37" priority="28"/>
  </conditionalFormatting>
  <conditionalFormatting sqref="D88:D90">
    <cfRule type="duplicateValues" dxfId="36" priority="23"/>
    <cfRule type="duplicateValues" dxfId="35" priority="24"/>
    <cfRule type="duplicateValues" dxfId="34" priority="25"/>
  </conditionalFormatting>
  <conditionalFormatting sqref="D69:D70">
    <cfRule type="duplicateValues" dxfId="33" priority="189"/>
    <cfRule type="duplicateValues" dxfId="32" priority="190"/>
    <cfRule type="duplicateValues" dxfId="31" priority="191"/>
  </conditionalFormatting>
  <conditionalFormatting sqref="D67:D68">
    <cfRule type="duplicateValues" dxfId="30" priority="192"/>
    <cfRule type="duplicateValues" dxfId="29" priority="193"/>
    <cfRule type="duplicateValues" dxfId="28" priority="194"/>
  </conditionalFormatting>
  <conditionalFormatting sqref="D20">
    <cfRule type="duplicateValues" dxfId="27" priority="20"/>
    <cfRule type="duplicateValues" dxfId="26" priority="21"/>
    <cfRule type="duplicateValues" dxfId="25" priority="22"/>
  </conditionalFormatting>
  <conditionalFormatting sqref="D37">
    <cfRule type="duplicateValues" dxfId="24" priority="17"/>
    <cfRule type="duplicateValues" dxfId="23" priority="18"/>
    <cfRule type="duplicateValues" dxfId="22" priority="19"/>
  </conditionalFormatting>
  <conditionalFormatting sqref="D96">
    <cfRule type="duplicateValues" dxfId="21" priority="14"/>
    <cfRule type="duplicateValues" dxfId="20" priority="16"/>
  </conditionalFormatting>
  <conditionalFormatting sqref="D97">
    <cfRule type="duplicateValues" dxfId="19" priority="13"/>
    <cfRule type="duplicateValues" dxfId="18" priority="15"/>
  </conditionalFormatting>
  <conditionalFormatting sqref="D96:D97">
    <cfRule type="duplicateValues" dxfId="17" priority="11"/>
    <cfRule type="duplicateValues" dxfId="16" priority="12"/>
  </conditionalFormatting>
  <conditionalFormatting sqref="D96:D97">
    <cfRule type="duplicateValues" dxfId="15" priority="8"/>
    <cfRule type="duplicateValues" dxfId="14" priority="9"/>
    <cfRule type="duplicateValues" dxfId="13" priority="10"/>
  </conditionalFormatting>
  <conditionalFormatting sqref="D34:D35">
    <cfRule type="duplicateValues" dxfId="12" priority="195"/>
  </conditionalFormatting>
  <conditionalFormatting sqref="D35">
    <cfRule type="duplicateValues" dxfId="11" priority="196"/>
  </conditionalFormatting>
  <conditionalFormatting sqref="D50">
    <cfRule type="duplicateValues" dxfId="10" priority="197"/>
  </conditionalFormatting>
  <conditionalFormatting sqref="D41 D50">
    <cfRule type="duplicateValues" dxfId="9" priority="198"/>
    <cfRule type="duplicateValues" dxfId="8" priority="199"/>
  </conditionalFormatting>
  <conditionalFormatting sqref="D77:D84 D59:D66 D3:D6 D9:D18 D41:D48 D25:D36 D22:D23 D50 D75">
    <cfRule type="duplicateValues" dxfId="7" priority="200"/>
  </conditionalFormatting>
  <conditionalFormatting sqref="D1:D20 D22:D38 D40:D56 D58:D73 D75:D93 D105:D1048576 D95:D97">
    <cfRule type="duplicateValues" dxfId="6" priority="1"/>
    <cfRule type="duplicateValues" dxfId="5" priority="7"/>
  </conditionalFormatting>
  <conditionalFormatting sqref="D10:D16">
    <cfRule type="duplicateValues" dxfId="4" priority="2"/>
    <cfRule type="duplicateValues" dxfId="3" priority="3"/>
    <cfRule type="duplicateValues" dxfId="2" priority="4"/>
    <cfRule type="duplicateValues" dxfId="1" priority="5"/>
    <cfRule type="duplicateValues" dxfId="0" priority="6"/>
  </conditionalFormatting>
  <dataValidations count="6">
    <dataValidation type="list" allowBlank="1" showInputMessage="1" showErrorMessage="1" sqref="M19:M20 M37:M38 M53:M56 M71 M73 M93 M85:M91 M67:M69" xr:uid="{DA85142E-7A67-44A1-A66B-DFE157025F1E}">
      <formula1>"公共基础课,综合素质课,专业基础课,专业核心课,专业拓展课"</formula1>
    </dataValidation>
    <dataValidation type="list" allowBlank="1" showInputMessage="1" showErrorMessage="1" sqref="Q95:R97 Q3:R20 Q22:R38 Q40:R56 Q58:R73 Q75:R93" xr:uid="{97DC359F-BE94-4ABA-A650-9B3EFFD828D6}">
      <formula1>"是"</formula1>
    </dataValidation>
    <dataValidation type="list" allowBlank="1" showInputMessage="1" showErrorMessage="1" sqref="O95:O97 O3:O20 O22:O38 O40:O56 O58:O71 O73 O75:O93" xr:uid="{C6BB8D57-62E2-4EC8-A1D5-684C696CAD2E}">
      <formula1>"D1,D2,D3,D4,D5,D6,D7"</formula1>
    </dataValidation>
    <dataValidation type="list" allowBlank="1" showInputMessage="1" showErrorMessage="1" sqref="N40 N95:N97 N3:N20 N22:N38 N42:N56 N58:N71 N73 N76:N93" xr:uid="{6093BC76-B751-4A7B-B48F-E82430CD0085}">
      <formula1>"必修,选修"</formula1>
    </dataValidation>
    <dataValidation type="list" allowBlank="1" showInputMessage="1" showErrorMessage="1" sqref="M3:M18 M95:M97 M40:M52 M22:M36 M58:M66 M70 M75:M84 M91:M92" xr:uid="{55E692CD-9ACB-4313-B039-CBFA021329B5}">
      <formula1>"公共课,专业基础课,专业核心课,专业拓展课"</formula1>
    </dataValidation>
    <dataValidation type="list" allowBlank="1" showInputMessage="1" showErrorMessage="1" sqref="P95:P97 P3:P20 P22:P38 P40:P56 P58:P73 P75:P93" xr:uid="{5483B48F-3F8A-4809-A606-E80FABB03365}">
      <formula1>"国家级,省部级,地市级,院校级"</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73AC-570D-4FFE-8E0D-1CEBFF40B707}">
  <dimension ref="A1:N44"/>
  <sheetViews>
    <sheetView workbookViewId="0">
      <pane xSplit="1" ySplit="5" topLeftCell="B6" activePane="bottomRight" state="frozen"/>
      <selection pane="topRight" activeCell="B1" sqref="B1"/>
      <selection pane="bottomLeft" activeCell="A6" sqref="A6"/>
      <selection pane="bottomRight" activeCell="B6" sqref="A6:XFD6"/>
    </sheetView>
  </sheetViews>
  <sheetFormatPr defaultRowHeight="14.25" x14ac:dyDescent="0.2"/>
  <cols>
    <col min="1" max="1" width="9" style="3"/>
    <col min="2" max="2" width="5" style="3" customWidth="1"/>
    <col min="3" max="3" width="38" customWidth="1"/>
    <col min="4" max="4" width="5.125" style="3" customWidth="1"/>
    <col min="5" max="7" width="5.375" style="3" customWidth="1"/>
    <col min="8" max="13" width="5.5" style="3" customWidth="1"/>
    <col min="14" max="14" width="8.875" style="3" customWidth="1"/>
  </cols>
  <sheetData>
    <row r="1" spans="1:14" ht="19.5" customHeight="1" x14ac:dyDescent="0.2">
      <c r="A1" s="435" t="s">
        <v>559</v>
      </c>
      <c r="B1" s="435"/>
      <c r="C1" s="435"/>
      <c r="D1" s="435"/>
      <c r="E1" s="435"/>
      <c r="F1" s="435"/>
      <c r="G1" s="435"/>
      <c r="H1" s="435"/>
      <c r="I1" s="435"/>
      <c r="J1" s="435"/>
      <c r="K1" s="435"/>
      <c r="L1" s="435"/>
      <c r="M1" s="435"/>
      <c r="N1" s="435"/>
    </row>
    <row r="2" spans="1:14" ht="16.5" customHeight="1" x14ac:dyDescent="0.2">
      <c r="A2" s="379" t="s">
        <v>519</v>
      </c>
      <c r="B2" s="379" t="s">
        <v>83</v>
      </c>
      <c r="C2" s="379" t="s">
        <v>2</v>
      </c>
      <c r="D2" s="379" t="s">
        <v>3</v>
      </c>
      <c r="E2" s="379" t="s">
        <v>520</v>
      </c>
      <c r="F2" s="379"/>
      <c r="G2" s="379"/>
      <c r="H2" s="379" t="s">
        <v>560</v>
      </c>
      <c r="I2" s="379"/>
      <c r="J2" s="379"/>
      <c r="K2" s="379"/>
      <c r="L2" s="379"/>
      <c r="M2" s="379"/>
      <c r="N2" s="382" t="s">
        <v>561</v>
      </c>
    </row>
    <row r="3" spans="1:14" ht="16.5" customHeight="1" x14ac:dyDescent="0.2">
      <c r="A3" s="379"/>
      <c r="B3" s="379"/>
      <c r="C3" s="379"/>
      <c r="D3" s="379"/>
      <c r="E3" s="379" t="s">
        <v>521</v>
      </c>
      <c r="F3" s="379" t="s">
        <v>10</v>
      </c>
      <c r="G3" s="379" t="s">
        <v>11</v>
      </c>
      <c r="H3" s="379" t="s">
        <v>522</v>
      </c>
      <c r="I3" s="379"/>
      <c r="J3" s="379" t="s">
        <v>523</v>
      </c>
      <c r="K3" s="379"/>
      <c r="L3" s="379" t="s">
        <v>524</v>
      </c>
      <c r="M3" s="379"/>
      <c r="N3" s="379"/>
    </row>
    <row r="4" spans="1:14" ht="16.5" customHeight="1" x14ac:dyDescent="0.2">
      <c r="A4" s="379"/>
      <c r="B4" s="379"/>
      <c r="C4" s="379"/>
      <c r="D4" s="379"/>
      <c r="E4" s="379"/>
      <c r="F4" s="379"/>
      <c r="G4" s="379"/>
      <c r="H4" s="208" t="s">
        <v>4</v>
      </c>
      <c r="I4" s="208" t="s">
        <v>5</v>
      </c>
      <c r="J4" s="208" t="s">
        <v>6</v>
      </c>
      <c r="K4" s="208" t="s">
        <v>7</v>
      </c>
      <c r="L4" s="208" t="s">
        <v>8</v>
      </c>
      <c r="M4" s="208" t="s">
        <v>9</v>
      </c>
      <c r="N4" s="379"/>
    </row>
    <row r="5" spans="1:14" ht="16.5" customHeight="1" x14ac:dyDescent="0.2">
      <c r="A5" s="379"/>
      <c r="B5" s="379"/>
      <c r="C5" s="379"/>
      <c r="D5" s="379"/>
      <c r="E5" s="379"/>
      <c r="F5" s="379"/>
      <c r="G5" s="379"/>
      <c r="H5" s="208">
        <v>17</v>
      </c>
      <c r="I5" s="208">
        <v>18</v>
      </c>
      <c r="J5" s="208">
        <v>17</v>
      </c>
      <c r="K5" s="208">
        <v>18</v>
      </c>
      <c r="L5" s="208">
        <v>17</v>
      </c>
      <c r="M5" s="208">
        <v>18</v>
      </c>
      <c r="N5" s="379"/>
    </row>
    <row r="6" spans="1:14" ht="16.5" customHeight="1" x14ac:dyDescent="0.2">
      <c r="A6" s="382" t="s">
        <v>562</v>
      </c>
      <c r="B6" s="208">
        <v>1</v>
      </c>
      <c r="C6" s="211" t="s">
        <v>23</v>
      </c>
      <c r="D6" s="208">
        <v>2</v>
      </c>
      <c r="E6" s="208">
        <v>36</v>
      </c>
      <c r="F6" s="208">
        <v>36</v>
      </c>
      <c r="G6" s="208">
        <v>0</v>
      </c>
      <c r="H6" s="208">
        <v>36</v>
      </c>
      <c r="I6" s="208"/>
      <c r="J6" s="208"/>
      <c r="K6" s="208"/>
      <c r="L6" s="208"/>
      <c r="M6" s="208"/>
      <c r="N6" s="208"/>
    </row>
    <row r="7" spans="1:14" ht="16.5" customHeight="1" x14ac:dyDescent="0.2">
      <c r="A7" s="379"/>
      <c r="B7" s="208">
        <v>2</v>
      </c>
      <c r="C7" s="211" t="s">
        <v>525</v>
      </c>
      <c r="D7" s="208">
        <v>2</v>
      </c>
      <c r="E7" s="208">
        <v>112</v>
      </c>
      <c r="F7" s="208">
        <v>0</v>
      </c>
      <c r="G7" s="208">
        <v>112</v>
      </c>
      <c r="H7" s="208">
        <v>112</v>
      </c>
      <c r="I7" s="208"/>
      <c r="J7" s="208"/>
      <c r="K7" s="208"/>
      <c r="L7" s="208"/>
      <c r="M7" s="208"/>
      <c r="N7" s="208" t="s">
        <v>526</v>
      </c>
    </row>
    <row r="8" spans="1:14" ht="16.5" customHeight="1" x14ac:dyDescent="0.2">
      <c r="A8" s="379"/>
      <c r="B8" s="208">
        <v>3</v>
      </c>
      <c r="C8" s="211" t="s">
        <v>13</v>
      </c>
      <c r="D8" s="208">
        <v>3</v>
      </c>
      <c r="E8" s="208">
        <v>48</v>
      </c>
      <c r="F8" s="208">
        <v>48</v>
      </c>
      <c r="G8" s="208">
        <v>0</v>
      </c>
      <c r="H8" s="208">
        <v>48</v>
      </c>
      <c r="I8" s="208"/>
      <c r="J8" s="208"/>
      <c r="K8" s="208"/>
      <c r="L8" s="208"/>
      <c r="M8" s="208"/>
      <c r="N8" s="208" t="s">
        <v>215</v>
      </c>
    </row>
    <row r="9" spans="1:14" ht="16.5" customHeight="1" x14ac:dyDescent="0.2">
      <c r="A9" s="379"/>
      <c r="B9" s="208">
        <v>4</v>
      </c>
      <c r="C9" s="211" t="s">
        <v>103</v>
      </c>
      <c r="D9" s="208">
        <v>4</v>
      </c>
      <c r="E9" s="208">
        <v>64</v>
      </c>
      <c r="F9" s="208">
        <v>48</v>
      </c>
      <c r="G9" s="208">
        <v>16</v>
      </c>
      <c r="H9" s="208"/>
      <c r="I9" s="208"/>
      <c r="J9" s="208"/>
      <c r="K9" s="208">
        <v>64</v>
      </c>
      <c r="L9" s="208"/>
      <c r="M9" s="208"/>
      <c r="N9" s="208" t="s">
        <v>215</v>
      </c>
    </row>
    <row r="10" spans="1:14" ht="16.5" customHeight="1" x14ac:dyDescent="0.2">
      <c r="A10" s="379"/>
      <c r="B10" s="208">
        <v>5</v>
      </c>
      <c r="C10" s="211" t="s">
        <v>20</v>
      </c>
      <c r="D10" s="208">
        <v>1</v>
      </c>
      <c r="E10" s="208">
        <v>96</v>
      </c>
      <c r="F10" s="208">
        <v>96</v>
      </c>
      <c r="G10" s="208">
        <v>0</v>
      </c>
      <c r="H10" s="208">
        <v>16</v>
      </c>
      <c r="I10" s="208">
        <v>16</v>
      </c>
      <c r="J10" s="208">
        <v>16</v>
      </c>
      <c r="K10" s="208">
        <v>16</v>
      </c>
      <c r="L10" s="208">
        <v>16</v>
      </c>
      <c r="M10" s="208">
        <v>16</v>
      </c>
      <c r="N10" s="208" t="s">
        <v>527</v>
      </c>
    </row>
    <row r="11" spans="1:14" ht="16.5" customHeight="1" x14ac:dyDescent="0.2">
      <c r="A11" s="379"/>
      <c r="B11" s="208">
        <v>6</v>
      </c>
      <c r="C11" s="211" t="s">
        <v>28</v>
      </c>
      <c r="D11" s="208">
        <v>7</v>
      </c>
      <c r="E11" s="208">
        <v>112</v>
      </c>
      <c r="F11" s="208">
        <v>8</v>
      </c>
      <c r="G11" s="208">
        <v>104</v>
      </c>
      <c r="H11" s="208">
        <v>32</v>
      </c>
      <c r="I11" s="208">
        <v>32</v>
      </c>
      <c r="J11" s="208">
        <v>24</v>
      </c>
      <c r="K11" s="208">
        <v>24</v>
      </c>
      <c r="L11" s="208"/>
      <c r="M11" s="208"/>
      <c r="N11" s="208" t="s">
        <v>527</v>
      </c>
    </row>
    <row r="12" spans="1:14" ht="16.5" customHeight="1" x14ac:dyDescent="0.2">
      <c r="A12" s="379"/>
      <c r="B12" s="208">
        <v>7</v>
      </c>
      <c r="C12" s="211" t="s">
        <v>528</v>
      </c>
      <c r="D12" s="208">
        <v>2</v>
      </c>
      <c r="E12" s="208">
        <v>32</v>
      </c>
      <c r="F12" s="208">
        <v>32</v>
      </c>
      <c r="G12" s="208">
        <v>0</v>
      </c>
      <c r="H12" s="208"/>
      <c r="I12" s="208">
        <v>32</v>
      </c>
      <c r="J12" s="208"/>
      <c r="K12" s="208"/>
      <c r="L12" s="208"/>
      <c r="M12" s="208"/>
      <c r="N12" s="208" t="s">
        <v>527</v>
      </c>
    </row>
    <row r="13" spans="1:14" ht="16.5" customHeight="1" x14ac:dyDescent="0.2">
      <c r="A13" s="379"/>
      <c r="B13" s="208">
        <v>8</v>
      </c>
      <c r="C13" s="211" t="s">
        <v>529</v>
      </c>
      <c r="D13" s="208">
        <v>12</v>
      </c>
      <c r="E13" s="208">
        <v>192</v>
      </c>
      <c r="F13" s="208">
        <v>128</v>
      </c>
      <c r="G13" s="208">
        <v>64</v>
      </c>
      <c r="H13" s="208">
        <v>48</v>
      </c>
      <c r="I13" s="208">
        <v>48</v>
      </c>
      <c r="J13" s="208">
        <v>48</v>
      </c>
      <c r="K13" s="208">
        <v>48</v>
      </c>
      <c r="L13" s="208"/>
      <c r="M13" s="208"/>
      <c r="N13" s="208" t="s">
        <v>530</v>
      </c>
    </row>
    <row r="14" spans="1:14" ht="16.5" customHeight="1" x14ac:dyDescent="0.2">
      <c r="A14" s="379"/>
      <c r="B14" s="208">
        <v>9</v>
      </c>
      <c r="C14" s="211" t="s">
        <v>531</v>
      </c>
      <c r="D14" s="208">
        <v>2.5</v>
      </c>
      <c r="E14" s="208">
        <v>40</v>
      </c>
      <c r="F14" s="208">
        <v>0</v>
      </c>
      <c r="G14" s="208">
        <v>40</v>
      </c>
      <c r="H14" s="208"/>
      <c r="I14" s="208">
        <v>40</v>
      </c>
      <c r="J14" s="208"/>
      <c r="K14" s="208"/>
      <c r="L14" s="208"/>
      <c r="M14" s="208"/>
      <c r="N14" s="208"/>
    </row>
    <row r="15" spans="1:14" ht="16.5" customHeight="1" x14ac:dyDescent="0.2">
      <c r="A15" s="379"/>
      <c r="B15" s="208">
        <v>10</v>
      </c>
      <c r="C15" s="211" t="s">
        <v>532</v>
      </c>
      <c r="D15" s="208">
        <v>2</v>
      </c>
      <c r="E15" s="208">
        <v>32</v>
      </c>
      <c r="F15" s="208">
        <v>18</v>
      </c>
      <c r="G15" s="208">
        <v>14</v>
      </c>
      <c r="H15" s="208">
        <v>8</v>
      </c>
      <c r="I15" s="208">
        <v>8</v>
      </c>
      <c r="J15" s="208">
        <v>8</v>
      </c>
      <c r="K15" s="208"/>
      <c r="L15" s="208">
        <v>8</v>
      </c>
      <c r="M15" s="208"/>
      <c r="N15" s="208" t="s">
        <v>527</v>
      </c>
    </row>
    <row r="16" spans="1:14" ht="16.5" customHeight="1" x14ac:dyDescent="0.2">
      <c r="A16" s="379"/>
      <c r="B16" s="208">
        <v>11</v>
      </c>
      <c r="C16" s="211" t="s">
        <v>533</v>
      </c>
      <c r="D16" s="208">
        <v>1.5</v>
      </c>
      <c r="E16" s="208">
        <v>24</v>
      </c>
      <c r="F16" s="208">
        <v>16</v>
      </c>
      <c r="G16" s="208">
        <v>8</v>
      </c>
      <c r="H16" s="208"/>
      <c r="I16" s="208">
        <v>24</v>
      </c>
      <c r="J16" s="208"/>
      <c r="K16" s="208"/>
      <c r="L16" s="208"/>
      <c r="M16" s="208"/>
      <c r="N16" s="208" t="s">
        <v>534</v>
      </c>
    </row>
    <row r="17" spans="1:14" ht="16.5" customHeight="1" x14ac:dyDescent="0.2">
      <c r="A17" s="379"/>
      <c r="B17" s="208">
        <v>12</v>
      </c>
      <c r="C17" s="211" t="s">
        <v>535</v>
      </c>
      <c r="D17" s="208">
        <v>2</v>
      </c>
      <c r="E17" s="208">
        <v>32</v>
      </c>
      <c r="F17" s="208">
        <v>16</v>
      </c>
      <c r="G17" s="208">
        <v>16</v>
      </c>
      <c r="H17" s="208"/>
      <c r="I17" s="208"/>
      <c r="J17" s="208">
        <v>8</v>
      </c>
      <c r="K17" s="208">
        <v>24</v>
      </c>
      <c r="L17" s="208"/>
      <c r="M17" s="208"/>
      <c r="N17" s="208" t="s">
        <v>534</v>
      </c>
    </row>
    <row r="18" spans="1:14" ht="16.5" customHeight="1" x14ac:dyDescent="0.2">
      <c r="A18" s="208" t="s">
        <v>41</v>
      </c>
      <c r="B18" s="208"/>
      <c r="C18" s="211"/>
      <c r="D18" s="208">
        <v>41</v>
      </c>
      <c r="E18" s="208">
        <v>820</v>
      </c>
      <c r="F18" s="208">
        <v>446</v>
      </c>
      <c r="G18" s="208">
        <v>374</v>
      </c>
      <c r="H18" s="208">
        <v>292</v>
      </c>
      <c r="I18" s="208">
        <v>208</v>
      </c>
      <c r="J18" s="208">
        <v>104</v>
      </c>
      <c r="K18" s="208">
        <v>176</v>
      </c>
      <c r="L18" s="208">
        <v>24</v>
      </c>
      <c r="M18" s="208">
        <v>16</v>
      </c>
      <c r="N18" s="208"/>
    </row>
    <row r="19" spans="1:14" ht="16.5" customHeight="1" x14ac:dyDescent="0.2">
      <c r="A19" s="382" t="s">
        <v>563</v>
      </c>
      <c r="B19" s="208">
        <v>1</v>
      </c>
      <c r="C19" s="211" t="s">
        <v>536</v>
      </c>
      <c r="D19" s="389">
        <v>5</v>
      </c>
      <c r="E19" s="389">
        <v>80</v>
      </c>
      <c r="F19" s="389">
        <v>80</v>
      </c>
      <c r="G19" s="389">
        <v>0</v>
      </c>
      <c r="H19" s="389"/>
      <c r="I19" s="389">
        <v>32</v>
      </c>
      <c r="J19" s="389">
        <v>16</v>
      </c>
      <c r="K19" s="389">
        <v>16</v>
      </c>
      <c r="L19" s="389">
        <v>16</v>
      </c>
      <c r="M19" s="389"/>
      <c r="N19" s="389" t="s">
        <v>571</v>
      </c>
    </row>
    <row r="20" spans="1:14" ht="16.5" customHeight="1" x14ac:dyDescent="0.2">
      <c r="A20" s="379"/>
      <c r="B20" s="208">
        <v>2</v>
      </c>
      <c r="C20" s="211" t="s">
        <v>537</v>
      </c>
      <c r="D20" s="387"/>
      <c r="E20" s="387"/>
      <c r="F20" s="387"/>
      <c r="G20" s="387"/>
      <c r="H20" s="387"/>
      <c r="I20" s="387"/>
      <c r="J20" s="387"/>
      <c r="K20" s="387"/>
      <c r="L20" s="387"/>
      <c r="M20" s="387"/>
      <c r="N20" s="387"/>
    </row>
    <row r="21" spans="1:14" ht="16.5" customHeight="1" x14ac:dyDescent="0.2">
      <c r="A21" s="379"/>
      <c r="B21" s="208">
        <v>3</v>
      </c>
      <c r="C21" s="211" t="s">
        <v>538</v>
      </c>
      <c r="D21" s="388"/>
      <c r="E21" s="388"/>
      <c r="F21" s="388"/>
      <c r="G21" s="388"/>
      <c r="H21" s="388"/>
      <c r="I21" s="388"/>
      <c r="J21" s="388"/>
      <c r="K21" s="388"/>
      <c r="L21" s="388"/>
      <c r="M21" s="388"/>
      <c r="N21" s="387"/>
    </row>
    <row r="22" spans="1:14" ht="16.5" customHeight="1" x14ac:dyDescent="0.2">
      <c r="A22" s="379"/>
      <c r="B22" s="208">
        <v>4</v>
      </c>
      <c r="C22" s="211" t="s">
        <v>539</v>
      </c>
      <c r="D22" s="208">
        <v>4</v>
      </c>
      <c r="E22" s="208">
        <v>120</v>
      </c>
      <c r="F22" s="208">
        <v>0</v>
      </c>
      <c r="G22" s="208">
        <v>120</v>
      </c>
      <c r="H22" s="208">
        <v>30</v>
      </c>
      <c r="I22" s="208">
        <v>30</v>
      </c>
      <c r="J22" s="208">
        <v>30</v>
      </c>
      <c r="K22" s="208">
        <v>30</v>
      </c>
      <c r="L22" s="208"/>
      <c r="M22" s="208"/>
      <c r="N22" s="388"/>
    </row>
    <row r="23" spans="1:14" ht="16.5" customHeight="1" x14ac:dyDescent="0.2">
      <c r="A23" s="208" t="s">
        <v>41</v>
      </c>
      <c r="B23" s="208"/>
      <c r="C23" s="211"/>
      <c r="D23" s="208">
        <v>9</v>
      </c>
      <c r="E23" s="208">
        <v>200</v>
      </c>
      <c r="F23" s="208">
        <v>80</v>
      </c>
      <c r="G23" s="208">
        <v>120</v>
      </c>
      <c r="H23" s="208">
        <v>30</v>
      </c>
      <c r="I23" s="208">
        <v>62</v>
      </c>
      <c r="J23" s="208">
        <v>46</v>
      </c>
      <c r="K23" s="208">
        <v>46</v>
      </c>
      <c r="L23" s="208">
        <v>16</v>
      </c>
      <c r="M23" s="208">
        <v>0</v>
      </c>
      <c r="N23" s="208"/>
    </row>
    <row r="24" spans="1:14" ht="16.5" customHeight="1" x14ac:dyDescent="0.2">
      <c r="A24" s="382" t="s">
        <v>567</v>
      </c>
      <c r="B24" s="208">
        <v>1</v>
      </c>
      <c r="C24" s="211" t="s">
        <v>540</v>
      </c>
      <c r="D24" s="208">
        <v>4</v>
      </c>
      <c r="E24" s="208">
        <v>64</v>
      </c>
      <c r="F24" s="208">
        <v>32</v>
      </c>
      <c r="G24" s="208">
        <v>32</v>
      </c>
      <c r="H24" s="208">
        <v>64</v>
      </c>
      <c r="I24" s="208"/>
      <c r="J24" s="208"/>
      <c r="K24" s="208"/>
      <c r="L24" s="208"/>
      <c r="M24" s="208"/>
      <c r="N24" s="208" t="s">
        <v>541</v>
      </c>
    </row>
    <row r="25" spans="1:14" ht="16.5" customHeight="1" x14ac:dyDescent="0.2">
      <c r="A25" s="379"/>
      <c r="B25" s="208">
        <v>2</v>
      </c>
      <c r="C25" s="211" t="s">
        <v>542</v>
      </c>
      <c r="D25" s="208">
        <v>4</v>
      </c>
      <c r="E25" s="208">
        <v>64</v>
      </c>
      <c r="F25" s="208">
        <v>32</v>
      </c>
      <c r="G25" s="208">
        <v>32</v>
      </c>
      <c r="H25" s="208">
        <v>64</v>
      </c>
      <c r="I25" s="208"/>
      <c r="J25" s="208"/>
      <c r="K25" s="208"/>
      <c r="L25" s="208"/>
      <c r="M25" s="208"/>
      <c r="N25" s="208" t="s">
        <v>541</v>
      </c>
    </row>
    <row r="26" spans="1:14" ht="16.5" customHeight="1" x14ac:dyDescent="0.2">
      <c r="A26" s="379"/>
      <c r="B26" s="208">
        <v>3</v>
      </c>
      <c r="C26" s="211" t="s">
        <v>543</v>
      </c>
      <c r="D26" s="208">
        <v>4</v>
      </c>
      <c r="E26" s="208">
        <v>64</v>
      </c>
      <c r="F26" s="208">
        <v>32</v>
      </c>
      <c r="G26" s="208">
        <v>32</v>
      </c>
      <c r="H26" s="208"/>
      <c r="I26" s="208"/>
      <c r="J26" s="208"/>
      <c r="K26" s="208">
        <v>64</v>
      </c>
      <c r="L26" s="208"/>
      <c r="M26" s="208"/>
      <c r="N26" s="208" t="s">
        <v>541</v>
      </c>
    </row>
    <row r="27" spans="1:14" ht="16.5" customHeight="1" x14ac:dyDescent="0.2">
      <c r="A27" s="379"/>
      <c r="B27" s="208">
        <v>4</v>
      </c>
      <c r="C27" s="211" t="s">
        <v>544</v>
      </c>
      <c r="D27" s="208">
        <v>4</v>
      </c>
      <c r="E27" s="208">
        <v>64</v>
      </c>
      <c r="F27" s="208">
        <v>32</v>
      </c>
      <c r="G27" s="208">
        <v>32</v>
      </c>
      <c r="H27" s="208"/>
      <c r="I27" s="208"/>
      <c r="J27" s="208"/>
      <c r="K27" s="208">
        <v>64</v>
      </c>
      <c r="L27" s="208"/>
      <c r="M27" s="208"/>
      <c r="N27" s="208" t="s">
        <v>541</v>
      </c>
    </row>
    <row r="28" spans="1:14" ht="16.5" customHeight="1" x14ac:dyDescent="0.2">
      <c r="A28" s="379"/>
      <c r="B28" s="208">
        <v>5</v>
      </c>
      <c r="C28" s="211" t="s">
        <v>545</v>
      </c>
      <c r="D28" s="208">
        <v>4</v>
      </c>
      <c r="E28" s="208">
        <v>64</v>
      </c>
      <c r="F28" s="208">
        <v>32</v>
      </c>
      <c r="G28" s="208">
        <v>32</v>
      </c>
      <c r="H28" s="208"/>
      <c r="I28" s="208"/>
      <c r="J28" s="208"/>
      <c r="K28" s="208">
        <v>64</v>
      </c>
      <c r="L28" s="208"/>
      <c r="M28" s="208"/>
      <c r="N28" s="208" t="s">
        <v>541</v>
      </c>
    </row>
    <row r="29" spans="1:14" ht="16.5" customHeight="1" x14ac:dyDescent="0.2">
      <c r="A29" s="379"/>
      <c r="B29" s="208">
        <v>6</v>
      </c>
      <c r="C29" s="211" t="s">
        <v>564</v>
      </c>
      <c r="D29" s="208">
        <v>4</v>
      </c>
      <c r="E29" s="208">
        <v>64</v>
      </c>
      <c r="F29" s="208">
        <v>32</v>
      </c>
      <c r="G29" s="208">
        <v>32</v>
      </c>
      <c r="H29" s="208"/>
      <c r="I29" s="208"/>
      <c r="J29" s="208"/>
      <c r="K29" s="208"/>
      <c r="L29" s="208">
        <v>64</v>
      </c>
      <c r="M29" s="208"/>
      <c r="N29" s="208" t="s">
        <v>541</v>
      </c>
    </row>
    <row r="30" spans="1:14" ht="16.5" customHeight="1" x14ac:dyDescent="0.2">
      <c r="A30" s="379"/>
      <c r="B30" s="208">
        <v>7</v>
      </c>
      <c r="C30" s="211" t="s">
        <v>142</v>
      </c>
      <c r="D30" s="208">
        <v>4</v>
      </c>
      <c r="E30" s="208">
        <v>64</v>
      </c>
      <c r="F30" s="208">
        <v>32</v>
      </c>
      <c r="G30" s="208">
        <v>32</v>
      </c>
      <c r="H30" s="208"/>
      <c r="I30" s="208">
        <v>64</v>
      </c>
      <c r="J30" s="208"/>
      <c r="K30" s="208"/>
      <c r="L30" s="208"/>
      <c r="M30" s="208"/>
      <c r="N30" s="208" t="s">
        <v>541</v>
      </c>
    </row>
    <row r="31" spans="1:14" ht="16.5" customHeight="1" x14ac:dyDescent="0.2">
      <c r="A31" s="379"/>
      <c r="B31" s="208">
        <v>8</v>
      </c>
      <c r="C31" s="211" t="s">
        <v>546</v>
      </c>
      <c r="D31" s="208">
        <v>2</v>
      </c>
      <c r="E31" s="208">
        <v>32</v>
      </c>
      <c r="F31" s="208">
        <v>10</v>
      </c>
      <c r="G31" s="208">
        <v>22</v>
      </c>
      <c r="H31" s="208"/>
      <c r="I31" s="208">
        <v>32</v>
      </c>
      <c r="J31" s="208"/>
      <c r="K31" s="208"/>
      <c r="L31" s="208"/>
      <c r="M31" s="208"/>
      <c r="N31" s="208" t="s">
        <v>547</v>
      </c>
    </row>
    <row r="32" spans="1:14" ht="16.5" customHeight="1" x14ac:dyDescent="0.2">
      <c r="A32" s="379"/>
      <c r="B32" s="208">
        <v>9</v>
      </c>
      <c r="C32" s="211" t="s">
        <v>566</v>
      </c>
      <c r="D32" s="208">
        <v>5</v>
      </c>
      <c r="E32" s="208">
        <v>150</v>
      </c>
      <c r="F32" s="208">
        <v>0</v>
      </c>
      <c r="G32" s="208">
        <v>150</v>
      </c>
      <c r="H32" s="208"/>
      <c r="I32" s="208"/>
      <c r="J32" s="208"/>
      <c r="K32" s="208"/>
      <c r="L32" s="208">
        <v>150</v>
      </c>
      <c r="M32" s="208"/>
      <c r="N32" s="208" t="s">
        <v>548</v>
      </c>
    </row>
    <row r="33" spans="1:14" ht="16.5" customHeight="1" x14ac:dyDescent="0.2">
      <c r="A33" s="379"/>
      <c r="B33" s="208">
        <v>10</v>
      </c>
      <c r="C33" s="211" t="s">
        <v>360</v>
      </c>
      <c r="D33" s="208">
        <v>13</v>
      </c>
      <c r="E33" s="208">
        <v>390</v>
      </c>
      <c r="F33" s="208">
        <v>0</v>
      </c>
      <c r="G33" s="208">
        <v>390</v>
      </c>
      <c r="H33" s="208"/>
      <c r="I33" s="208"/>
      <c r="J33" s="208"/>
      <c r="K33" s="208"/>
      <c r="L33" s="208"/>
      <c r="M33" s="208">
        <v>390</v>
      </c>
      <c r="N33" s="208" t="s">
        <v>549</v>
      </c>
    </row>
    <row r="34" spans="1:14" ht="16.5" customHeight="1" x14ac:dyDescent="0.2">
      <c r="A34" s="379"/>
      <c r="B34" s="208">
        <v>11</v>
      </c>
      <c r="C34" s="211" t="s">
        <v>570</v>
      </c>
      <c r="D34" s="208">
        <v>4</v>
      </c>
      <c r="E34" s="208">
        <v>120</v>
      </c>
      <c r="F34" s="208">
        <v>0</v>
      </c>
      <c r="G34" s="208">
        <v>120</v>
      </c>
      <c r="H34" s="208"/>
      <c r="I34" s="208"/>
      <c r="J34" s="208"/>
      <c r="K34" s="208"/>
      <c r="L34" s="208"/>
      <c r="M34" s="208">
        <v>120</v>
      </c>
      <c r="N34" s="208" t="s">
        <v>550</v>
      </c>
    </row>
    <row r="35" spans="1:14" ht="16.5" customHeight="1" x14ac:dyDescent="0.2">
      <c r="A35" s="208" t="s">
        <v>41</v>
      </c>
      <c r="B35" s="208"/>
      <c r="C35" s="211"/>
      <c r="D35" s="208">
        <v>52</v>
      </c>
      <c r="E35" s="208">
        <v>1140</v>
      </c>
      <c r="F35" s="208">
        <v>234</v>
      </c>
      <c r="G35" s="208">
        <v>906</v>
      </c>
      <c r="H35" s="208">
        <v>128</v>
      </c>
      <c r="I35" s="208">
        <v>96</v>
      </c>
      <c r="J35" s="208">
        <v>0</v>
      </c>
      <c r="K35" s="208">
        <v>192</v>
      </c>
      <c r="L35" s="208">
        <v>214</v>
      </c>
      <c r="M35" s="208">
        <v>510</v>
      </c>
      <c r="N35" s="208">
        <v>0</v>
      </c>
    </row>
    <row r="36" spans="1:14" ht="16.5" customHeight="1" x14ac:dyDescent="0.2">
      <c r="A36" s="382" t="s">
        <v>568</v>
      </c>
      <c r="B36" s="208">
        <v>1</v>
      </c>
      <c r="C36" s="211" t="s">
        <v>551</v>
      </c>
      <c r="D36" s="208">
        <v>4</v>
      </c>
      <c r="E36" s="208">
        <v>64</v>
      </c>
      <c r="F36" s="208">
        <v>32</v>
      </c>
      <c r="G36" s="208">
        <v>32</v>
      </c>
      <c r="H36" s="208"/>
      <c r="I36" s="208">
        <v>64</v>
      </c>
      <c r="J36" s="208"/>
      <c r="K36" s="208"/>
      <c r="L36" s="208"/>
      <c r="M36" s="208"/>
      <c r="N36" s="208" t="s">
        <v>552</v>
      </c>
    </row>
    <row r="37" spans="1:14" ht="16.5" customHeight="1" x14ac:dyDescent="0.2">
      <c r="A37" s="379"/>
      <c r="B37" s="208">
        <v>2</v>
      </c>
      <c r="C37" s="211" t="s">
        <v>553</v>
      </c>
      <c r="D37" s="208">
        <v>4</v>
      </c>
      <c r="E37" s="208">
        <v>64</v>
      </c>
      <c r="F37" s="208">
        <v>32</v>
      </c>
      <c r="G37" s="208">
        <v>32</v>
      </c>
      <c r="H37" s="208"/>
      <c r="I37" s="208"/>
      <c r="J37" s="208"/>
      <c r="K37" s="208"/>
      <c r="L37" s="208">
        <v>64</v>
      </c>
      <c r="M37" s="208"/>
      <c r="N37" s="208" t="s">
        <v>554</v>
      </c>
    </row>
    <row r="38" spans="1:14" ht="16.5" customHeight="1" x14ac:dyDescent="0.2">
      <c r="A38" s="379"/>
      <c r="B38" s="208">
        <v>3</v>
      </c>
      <c r="C38" s="211" t="s">
        <v>555</v>
      </c>
      <c r="D38" s="208">
        <v>4</v>
      </c>
      <c r="E38" s="208">
        <v>64</v>
      </c>
      <c r="F38" s="208">
        <v>32</v>
      </c>
      <c r="G38" s="208">
        <v>32</v>
      </c>
      <c r="H38" s="208"/>
      <c r="I38" s="208"/>
      <c r="J38" s="208"/>
      <c r="K38" s="208"/>
      <c r="L38" s="208">
        <v>64</v>
      </c>
      <c r="M38" s="208"/>
      <c r="N38" s="208" t="s">
        <v>554</v>
      </c>
    </row>
    <row r="39" spans="1:14" ht="16.5" customHeight="1" x14ac:dyDescent="0.2">
      <c r="A39" s="379"/>
      <c r="B39" s="208">
        <v>4</v>
      </c>
      <c r="C39" s="211" t="s">
        <v>556</v>
      </c>
      <c r="D39" s="208">
        <v>4</v>
      </c>
      <c r="E39" s="208">
        <v>64</v>
      </c>
      <c r="F39" s="208">
        <v>32</v>
      </c>
      <c r="G39" s="208">
        <v>32</v>
      </c>
      <c r="H39" s="208"/>
      <c r="I39" s="208"/>
      <c r="J39" s="208"/>
      <c r="K39" s="208">
        <v>64</v>
      </c>
      <c r="L39" s="208"/>
      <c r="M39" s="208"/>
      <c r="N39" s="208" t="s">
        <v>554</v>
      </c>
    </row>
    <row r="40" spans="1:14" ht="16.5" customHeight="1" x14ac:dyDescent="0.2">
      <c r="A40" s="379"/>
      <c r="B40" s="208">
        <v>5</v>
      </c>
      <c r="C40" s="211" t="s">
        <v>557</v>
      </c>
      <c r="D40" s="208">
        <v>4</v>
      </c>
      <c r="E40" s="208">
        <v>64</v>
      </c>
      <c r="F40" s="208">
        <v>32</v>
      </c>
      <c r="G40" s="208">
        <v>32</v>
      </c>
      <c r="H40" s="208"/>
      <c r="I40" s="208">
        <v>64</v>
      </c>
      <c r="J40" s="208"/>
      <c r="K40" s="208"/>
      <c r="L40" s="208"/>
      <c r="M40" s="208"/>
      <c r="N40" s="208" t="s">
        <v>554</v>
      </c>
    </row>
    <row r="41" spans="1:14" ht="16.5" customHeight="1" x14ac:dyDescent="0.2">
      <c r="A41" s="379"/>
      <c r="B41" s="208">
        <v>6</v>
      </c>
      <c r="C41" s="211" t="s">
        <v>558</v>
      </c>
      <c r="D41" s="208">
        <v>4</v>
      </c>
      <c r="E41" s="208">
        <v>64</v>
      </c>
      <c r="F41" s="208">
        <v>16</v>
      </c>
      <c r="G41" s="208">
        <v>48</v>
      </c>
      <c r="H41" s="208"/>
      <c r="I41" s="208"/>
      <c r="J41" s="208">
        <v>64</v>
      </c>
      <c r="K41" s="208"/>
      <c r="L41" s="208"/>
      <c r="M41" s="208"/>
      <c r="N41" s="208" t="s">
        <v>554</v>
      </c>
    </row>
    <row r="42" spans="1:14" ht="16.5" customHeight="1" x14ac:dyDescent="0.2">
      <c r="A42" s="379"/>
      <c r="B42" s="208">
        <v>7</v>
      </c>
      <c r="C42" s="211" t="s">
        <v>569</v>
      </c>
      <c r="D42" s="208">
        <v>4</v>
      </c>
      <c r="E42" s="208">
        <v>64</v>
      </c>
      <c r="F42" s="208">
        <v>16</v>
      </c>
      <c r="G42" s="208">
        <v>48</v>
      </c>
      <c r="H42" s="208"/>
      <c r="I42" s="208"/>
      <c r="J42" s="208">
        <v>64</v>
      </c>
      <c r="K42" s="208"/>
      <c r="L42" s="208"/>
      <c r="M42" s="208"/>
      <c r="N42" s="208" t="s">
        <v>554</v>
      </c>
    </row>
    <row r="43" spans="1:14" ht="16.5" customHeight="1" x14ac:dyDescent="0.2">
      <c r="A43" s="208" t="s">
        <v>41</v>
      </c>
      <c r="B43" s="208"/>
      <c r="C43" s="211"/>
      <c r="D43" s="208">
        <v>28</v>
      </c>
      <c r="E43" s="208">
        <v>448</v>
      </c>
      <c r="F43" s="208">
        <v>192</v>
      </c>
      <c r="G43" s="208">
        <v>256</v>
      </c>
      <c r="H43" s="208">
        <v>0</v>
      </c>
      <c r="I43" s="208">
        <v>128</v>
      </c>
      <c r="J43" s="208">
        <v>128</v>
      </c>
      <c r="K43" s="208">
        <v>64</v>
      </c>
      <c r="L43" s="208">
        <v>128</v>
      </c>
      <c r="M43" s="208">
        <v>0</v>
      </c>
      <c r="N43" s="208"/>
    </row>
    <row r="44" spans="1:14" ht="16.5" customHeight="1" x14ac:dyDescent="0.2">
      <c r="A44" s="208" t="s">
        <v>521</v>
      </c>
      <c r="B44" s="208"/>
      <c r="C44" s="211"/>
      <c r="D44" s="208">
        <v>130</v>
      </c>
      <c r="E44" s="208">
        <v>2608</v>
      </c>
      <c r="F44" s="208">
        <v>952</v>
      </c>
      <c r="G44" s="208">
        <v>1656</v>
      </c>
      <c r="H44" s="208">
        <v>450</v>
      </c>
      <c r="I44" s="208">
        <v>494</v>
      </c>
      <c r="J44" s="208">
        <v>278</v>
      </c>
      <c r="K44" s="208">
        <v>478</v>
      </c>
      <c r="L44" s="208">
        <v>382</v>
      </c>
      <c r="M44" s="208">
        <v>526</v>
      </c>
      <c r="N44" s="208"/>
    </row>
  </sheetData>
  <mergeCells count="29">
    <mergeCell ref="A1:N1"/>
    <mergeCell ref="N19:N22"/>
    <mergeCell ref="D19:D21"/>
    <mergeCell ref="E19:E21"/>
    <mergeCell ref="F19:F21"/>
    <mergeCell ref="G19:G21"/>
    <mergeCell ref="H19:H21"/>
    <mergeCell ref="I19:I21"/>
    <mergeCell ref="J19:J21"/>
    <mergeCell ref="K19:K21"/>
    <mergeCell ref="H2:M2"/>
    <mergeCell ref="N2:N5"/>
    <mergeCell ref="A6:A17"/>
    <mergeCell ref="A19:A22"/>
    <mergeCell ref="E2:G2"/>
    <mergeCell ref="A24:A34"/>
    <mergeCell ref="A36:A42"/>
    <mergeCell ref="H3:I3"/>
    <mergeCell ref="J3:K3"/>
    <mergeCell ref="L3:M3"/>
    <mergeCell ref="L19:L21"/>
    <mergeCell ref="A2:A5"/>
    <mergeCell ref="B2:B5"/>
    <mergeCell ref="C2:C5"/>
    <mergeCell ref="D2:D5"/>
    <mergeCell ref="E3:E5"/>
    <mergeCell ref="F3:F5"/>
    <mergeCell ref="G3:G5"/>
    <mergeCell ref="M19:M21"/>
  </mergeCells>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E97D-B605-42E0-8804-F319829EB0D0}">
  <dimension ref="A1:N47"/>
  <sheetViews>
    <sheetView workbookViewId="0">
      <pane xSplit="1" ySplit="5" topLeftCell="B21" activePane="bottomRight" state="frozen"/>
      <selection pane="topRight" activeCell="B1" sqref="B1"/>
      <selection pane="bottomLeft" activeCell="A6" sqref="A6"/>
      <selection pane="bottomRight" activeCell="B6" sqref="A6:XFD6"/>
    </sheetView>
  </sheetViews>
  <sheetFormatPr defaultRowHeight="14.25" x14ac:dyDescent="0.2"/>
  <cols>
    <col min="1" max="1" width="9" style="3"/>
    <col min="2" max="2" width="5.25" style="3" customWidth="1"/>
    <col min="3" max="3" width="39.375" style="11" customWidth="1"/>
    <col min="4" max="4" width="5" style="3" customWidth="1"/>
    <col min="5" max="7" width="6.125" style="3" customWidth="1"/>
    <col min="8" max="13" width="5.75" style="3" customWidth="1"/>
    <col min="14" max="14" width="8.125" style="3" customWidth="1"/>
  </cols>
  <sheetData>
    <row r="1" spans="1:14" x14ac:dyDescent="0.2">
      <c r="A1" s="379" t="s">
        <v>572</v>
      </c>
      <c r="B1" s="379"/>
      <c r="C1" s="379"/>
      <c r="D1" s="379"/>
      <c r="E1" s="379"/>
      <c r="F1" s="379"/>
      <c r="G1" s="379"/>
      <c r="H1" s="379"/>
      <c r="I1" s="379"/>
      <c r="J1" s="379"/>
      <c r="K1" s="379"/>
      <c r="L1" s="379"/>
      <c r="M1" s="379"/>
      <c r="N1" s="379"/>
    </row>
    <row r="2" spans="1:14" x14ac:dyDescent="0.2">
      <c r="A2" s="379" t="s">
        <v>519</v>
      </c>
      <c r="B2" s="379" t="s">
        <v>83</v>
      </c>
      <c r="C2" s="436" t="s">
        <v>2</v>
      </c>
      <c r="D2" s="379" t="s">
        <v>3</v>
      </c>
      <c r="E2" s="379" t="s">
        <v>520</v>
      </c>
      <c r="F2" s="379"/>
      <c r="G2" s="379"/>
      <c r="H2" s="379" t="s">
        <v>560</v>
      </c>
      <c r="I2" s="379"/>
      <c r="J2" s="379"/>
      <c r="K2" s="379"/>
      <c r="L2" s="379"/>
      <c r="M2" s="379"/>
      <c r="N2" s="382" t="s">
        <v>561</v>
      </c>
    </row>
    <row r="3" spans="1:14" x14ac:dyDescent="0.2">
      <c r="A3" s="379"/>
      <c r="B3" s="379"/>
      <c r="C3" s="436"/>
      <c r="D3" s="379"/>
      <c r="E3" s="379" t="s">
        <v>521</v>
      </c>
      <c r="F3" s="379" t="s">
        <v>10</v>
      </c>
      <c r="G3" s="379" t="s">
        <v>11</v>
      </c>
      <c r="H3" s="379" t="s">
        <v>522</v>
      </c>
      <c r="I3" s="379"/>
      <c r="J3" s="379" t="s">
        <v>523</v>
      </c>
      <c r="K3" s="379"/>
      <c r="L3" s="379" t="s">
        <v>524</v>
      </c>
      <c r="M3" s="379"/>
      <c r="N3" s="379"/>
    </row>
    <row r="4" spans="1:14" x14ac:dyDescent="0.2">
      <c r="A4" s="379"/>
      <c r="B4" s="379"/>
      <c r="C4" s="436"/>
      <c r="D4" s="379"/>
      <c r="E4" s="379"/>
      <c r="F4" s="379"/>
      <c r="G4" s="379"/>
      <c r="H4" s="208" t="s">
        <v>4</v>
      </c>
      <c r="I4" s="208" t="s">
        <v>5</v>
      </c>
      <c r="J4" s="208" t="s">
        <v>6</v>
      </c>
      <c r="K4" s="208" t="s">
        <v>7</v>
      </c>
      <c r="L4" s="208" t="s">
        <v>8</v>
      </c>
      <c r="M4" s="208" t="s">
        <v>9</v>
      </c>
      <c r="N4" s="379"/>
    </row>
    <row r="5" spans="1:14" x14ac:dyDescent="0.2">
      <c r="A5" s="379"/>
      <c r="B5" s="379"/>
      <c r="C5" s="436"/>
      <c r="D5" s="379"/>
      <c r="E5" s="379"/>
      <c r="F5" s="379"/>
      <c r="G5" s="379"/>
      <c r="H5" s="208">
        <v>17</v>
      </c>
      <c r="I5" s="208">
        <v>18</v>
      </c>
      <c r="J5" s="208">
        <v>17</v>
      </c>
      <c r="K5" s="208">
        <v>18</v>
      </c>
      <c r="L5" s="208">
        <v>17</v>
      </c>
      <c r="M5" s="208">
        <v>18</v>
      </c>
      <c r="N5" s="379"/>
    </row>
    <row r="6" spans="1:14" ht="18" customHeight="1" x14ac:dyDescent="0.2">
      <c r="A6" s="382" t="s">
        <v>562</v>
      </c>
      <c r="B6" s="208">
        <v>1</v>
      </c>
      <c r="C6" s="29" t="s">
        <v>573</v>
      </c>
      <c r="D6" s="208">
        <v>2</v>
      </c>
      <c r="E6" s="208">
        <v>36</v>
      </c>
      <c r="F6" s="208">
        <v>36</v>
      </c>
      <c r="G6" s="208">
        <v>0</v>
      </c>
      <c r="H6" s="208">
        <v>36</v>
      </c>
      <c r="I6" s="208"/>
      <c r="J6" s="208"/>
      <c r="K6" s="208"/>
      <c r="L6" s="208"/>
      <c r="M6" s="208"/>
      <c r="N6" s="208"/>
    </row>
    <row r="7" spans="1:14" ht="18" customHeight="1" x14ac:dyDescent="0.2">
      <c r="A7" s="379"/>
      <c r="B7" s="208">
        <v>3</v>
      </c>
      <c r="C7" s="29" t="s">
        <v>593</v>
      </c>
      <c r="D7" s="208">
        <v>3</v>
      </c>
      <c r="E7" s="208">
        <v>48</v>
      </c>
      <c r="F7" s="208">
        <v>48</v>
      </c>
      <c r="G7" s="208">
        <v>0</v>
      </c>
      <c r="H7" s="208"/>
      <c r="I7" s="208">
        <v>48</v>
      </c>
      <c r="J7" s="208"/>
      <c r="K7" s="208"/>
      <c r="L7" s="208"/>
      <c r="M7" s="208"/>
      <c r="N7" s="208" t="s">
        <v>215</v>
      </c>
    </row>
    <row r="8" spans="1:14" ht="18" customHeight="1" x14ac:dyDescent="0.2">
      <c r="A8" s="379"/>
      <c r="B8" s="208">
        <v>4</v>
      </c>
      <c r="C8" s="29" t="s">
        <v>103</v>
      </c>
      <c r="D8" s="208">
        <v>4</v>
      </c>
      <c r="E8" s="208">
        <v>64</v>
      </c>
      <c r="F8" s="208">
        <v>48</v>
      </c>
      <c r="G8" s="208">
        <v>16</v>
      </c>
      <c r="H8" s="208"/>
      <c r="I8" s="208"/>
      <c r="J8" s="208"/>
      <c r="K8" s="208">
        <v>64</v>
      </c>
      <c r="L8" s="208"/>
      <c r="M8" s="208"/>
      <c r="N8" s="208" t="s">
        <v>215</v>
      </c>
    </row>
    <row r="9" spans="1:14" ht="18" customHeight="1" x14ac:dyDescent="0.2">
      <c r="A9" s="379"/>
      <c r="B9" s="208">
        <v>5</v>
      </c>
      <c r="C9" s="29" t="s">
        <v>20</v>
      </c>
      <c r="D9" s="208">
        <v>1</v>
      </c>
      <c r="E9" s="208">
        <v>96</v>
      </c>
      <c r="F9" s="208">
        <v>96</v>
      </c>
      <c r="G9" s="208">
        <v>0</v>
      </c>
      <c r="H9" s="208">
        <v>16</v>
      </c>
      <c r="I9" s="208">
        <v>16</v>
      </c>
      <c r="J9" s="208">
        <v>16</v>
      </c>
      <c r="K9" s="208">
        <v>16</v>
      </c>
      <c r="L9" s="208">
        <v>16</v>
      </c>
      <c r="M9" s="208">
        <v>16</v>
      </c>
      <c r="N9" s="208" t="s">
        <v>527</v>
      </c>
    </row>
    <row r="10" spans="1:14" ht="18" customHeight="1" x14ac:dyDescent="0.2">
      <c r="A10" s="379"/>
      <c r="B10" s="208">
        <v>6</v>
      </c>
      <c r="C10" s="29" t="s">
        <v>28</v>
      </c>
      <c r="D10" s="208">
        <v>7</v>
      </c>
      <c r="E10" s="208">
        <v>112</v>
      </c>
      <c r="F10" s="208">
        <v>8</v>
      </c>
      <c r="G10" s="208">
        <v>104</v>
      </c>
      <c r="H10" s="208">
        <v>32</v>
      </c>
      <c r="I10" s="208">
        <v>32</v>
      </c>
      <c r="J10" s="208">
        <v>24</v>
      </c>
      <c r="K10" s="208">
        <v>24</v>
      </c>
      <c r="L10" s="208"/>
      <c r="M10" s="208"/>
      <c r="N10" s="208" t="s">
        <v>527</v>
      </c>
    </row>
    <row r="11" spans="1:14" ht="18" customHeight="1" x14ac:dyDescent="0.2">
      <c r="A11" s="379"/>
      <c r="B11" s="208">
        <v>7</v>
      </c>
      <c r="C11" s="29" t="s">
        <v>528</v>
      </c>
      <c r="D11" s="208">
        <v>2</v>
      </c>
      <c r="E11" s="208">
        <v>32</v>
      </c>
      <c r="F11" s="208">
        <v>32</v>
      </c>
      <c r="G11" s="208">
        <v>0</v>
      </c>
      <c r="H11" s="208"/>
      <c r="I11" s="208">
        <v>32</v>
      </c>
      <c r="J11" s="208"/>
      <c r="K11" s="208"/>
      <c r="L11" s="208"/>
      <c r="M11" s="208"/>
      <c r="N11" s="208" t="s">
        <v>527</v>
      </c>
    </row>
    <row r="12" spans="1:14" ht="18" customHeight="1" x14ac:dyDescent="0.2">
      <c r="A12" s="379"/>
      <c r="B12" s="208">
        <v>8</v>
      </c>
      <c r="C12" s="29" t="s">
        <v>529</v>
      </c>
      <c r="D12" s="208">
        <v>12</v>
      </c>
      <c r="E12" s="208">
        <v>192</v>
      </c>
      <c r="F12" s="208">
        <v>128</v>
      </c>
      <c r="G12" s="208">
        <v>64</v>
      </c>
      <c r="H12" s="208">
        <v>48</v>
      </c>
      <c r="I12" s="208">
        <v>48</v>
      </c>
      <c r="J12" s="208">
        <v>48</v>
      </c>
      <c r="K12" s="208">
        <v>48</v>
      </c>
      <c r="L12" s="208"/>
      <c r="M12" s="208"/>
      <c r="N12" s="208" t="s">
        <v>530</v>
      </c>
    </row>
    <row r="13" spans="1:14" ht="18" customHeight="1" x14ac:dyDescent="0.2">
      <c r="A13" s="379"/>
      <c r="B13" s="208">
        <v>9</v>
      </c>
      <c r="C13" s="29" t="s">
        <v>533</v>
      </c>
      <c r="D13" s="208">
        <v>1.5</v>
      </c>
      <c r="E13" s="208">
        <v>24</v>
      </c>
      <c r="F13" s="208">
        <v>16</v>
      </c>
      <c r="G13" s="208">
        <v>8</v>
      </c>
      <c r="H13" s="208"/>
      <c r="I13" s="208">
        <v>24</v>
      </c>
      <c r="J13" s="208"/>
      <c r="K13" s="208"/>
      <c r="L13" s="208"/>
      <c r="M13" s="208"/>
      <c r="N13" s="208" t="s">
        <v>534</v>
      </c>
    </row>
    <row r="14" spans="1:14" ht="18" customHeight="1" x14ac:dyDescent="0.2">
      <c r="A14" s="379"/>
      <c r="B14" s="208">
        <v>10</v>
      </c>
      <c r="C14" s="29" t="s">
        <v>535</v>
      </c>
      <c r="D14" s="208">
        <v>2</v>
      </c>
      <c r="E14" s="208">
        <v>32</v>
      </c>
      <c r="F14" s="208">
        <v>16</v>
      </c>
      <c r="G14" s="208">
        <v>16</v>
      </c>
      <c r="H14" s="208"/>
      <c r="I14" s="208"/>
      <c r="J14" s="208">
        <v>8</v>
      </c>
      <c r="K14" s="208">
        <v>24</v>
      </c>
      <c r="L14" s="208"/>
      <c r="M14" s="208"/>
      <c r="N14" s="208" t="s">
        <v>534</v>
      </c>
    </row>
    <row r="15" spans="1:14" ht="18" customHeight="1" x14ac:dyDescent="0.2">
      <c r="A15" s="208" t="s">
        <v>41</v>
      </c>
      <c r="B15" s="208"/>
      <c r="C15" s="29"/>
      <c r="D15" s="208">
        <v>34.5</v>
      </c>
      <c r="E15" s="208">
        <v>636</v>
      </c>
      <c r="F15" s="208">
        <v>428</v>
      </c>
      <c r="G15" s="208">
        <v>208</v>
      </c>
      <c r="H15" s="208">
        <v>132</v>
      </c>
      <c r="I15" s="208">
        <v>200</v>
      </c>
      <c r="J15" s="208">
        <v>96</v>
      </c>
      <c r="K15" s="208">
        <v>176</v>
      </c>
      <c r="L15" s="208">
        <v>16</v>
      </c>
      <c r="M15" s="208">
        <v>16</v>
      </c>
      <c r="N15" s="208"/>
    </row>
    <row r="16" spans="1:14" ht="18" customHeight="1" x14ac:dyDescent="0.2">
      <c r="A16" s="382" t="s">
        <v>563</v>
      </c>
      <c r="B16" s="208">
        <v>1</v>
      </c>
      <c r="C16" s="29" t="s">
        <v>536</v>
      </c>
      <c r="D16" s="389">
        <v>5</v>
      </c>
      <c r="E16" s="389">
        <v>80</v>
      </c>
      <c r="F16" s="389">
        <v>80</v>
      </c>
      <c r="G16" s="389">
        <v>0</v>
      </c>
      <c r="H16" s="389"/>
      <c r="I16" s="389">
        <v>32</v>
      </c>
      <c r="J16" s="389">
        <v>16</v>
      </c>
      <c r="K16" s="389">
        <v>16</v>
      </c>
      <c r="L16" s="389">
        <v>16</v>
      </c>
      <c r="M16" s="389"/>
      <c r="N16" s="389" t="s">
        <v>571</v>
      </c>
    </row>
    <row r="17" spans="1:14" ht="18" customHeight="1" x14ac:dyDescent="0.2">
      <c r="A17" s="379"/>
      <c r="B17" s="208">
        <v>2</v>
      </c>
      <c r="C17" s="29" t="s">
        <v>537</v>
      </c>
      <c r="D17" s="387"/>
      <c r="E17" s="387"/>
      <c r="F17" s="387"/>
      <c r="G17" s="387"/>
      <c r="H17" s="387"/>
      <c r="I17" s="387"/>
      <c r="J17" s="387"/>
      <c r="K17" s="387"/>
      <c r="L17" s="387"/>
      <c r="M17" s="387"/>
      <c r="N17" s="387"/>
    </row>
    <row r="18" spans="1:14" ht="18" customHeight="1" x14ac:dyDescent="0.2">
      <c r="A18" s="379"/>
      <c r="B18" s="208">
        <v>3</v>
      </c>
      <c r="C18" s="29" t="s">
        <v>538</v>
      </c>
      <c r="D18" s="388"/>
      <c r="E18" s="388"/>
      <c r="F18" s="388"/>
      <c r="G18" s="388"/>
      <c r="H18" s="388"/>
      <c r="I18" s="388"/>
      <c r="J18" s="388"/>
      <c r="K18" s="388"/>
      <c r="L18" s="388"/>
      <c r="M18" s="388"/>
      <c r="N18" s="387"/>
    </row>
    <row r="19" spans="1:14" ht="18" customHeight="1" x14ac:dyDescent="0.2">
      <c r="A19" s="379"/>
      <c r="B19" s="208">
        <v>4</v>
      </c>
      <c r="C19" s="29" t="s">
        <v>539</v>
      </c>
      <c r="D19" s="208">
        <v>4</v>
      </c>
      <c r="E19" s="208">
        <v>120</v>
      </c>
      <c r="F19" s="208">
        <v>0</v>
      </c>
      <c r="G19" s="208">
        <v>120</v>
      </c>
      <c r="H19" s="208">
        <v>30</v>
      </c>
      <c r="I19" s="208">
        <v>30</v>
      </c>
      <c r="J19" s="208">
        <v>30</v>
      </c>
      <c r="K19" s="208">
        <v>30</v>
      </c>
      <c r="L19" s="208"/>
      <c r="M19" s="208"/>
      <c r="N19" s="388"/>
    </row>
    <row r="20" spans="1:14" ht="18" customHeight="1" x14ac:dyDescent="0.2">
      <c r="A20" s="208" t="s">
        <v>41</v>
      </c>
      <c r="B20" s="208"/>
      <c r="C20" s="29"/>
      <c r="D20" s="208">
        <v>9</v>
      </c>
      <c r="E20" s="208">
        <v>200</v>
      </c>
      <c r="F20" s="208">
        <v>80</v>
      </c>
      <c r="G20" s="208">
        <v>120</v>
      </c>
      <c r="H20" s="208">
        <v>30</v>
      </c>
      <c r="I20" s="208">
        <v>62</v>
      </c>
      <c r="J20" s="208">
        <v>46</v>
      </c>
      <c r="K20" s="208">
        <v>46</v>
      </c>
      <c r="L20" s="208">
        <v>16</v>
      </c>
      <c r="M20" s="208">
        <v>0</v>
      </c>
      <c r="N20" s="208"/>
    </row>
    <row r="21" spans="1:14" ht="18" customHeight="1" x14ac:dyDescent="0.2">
      <c r="A21" s="382" t="s">
        <v>567</v>
      </c>
      <c r="B21" s="208">
        <v>1</v>
      </c>
      <c r="C21" s="29" t="s">
        <v>574</v>
      </c>
      <c r="D21" s="208">
        <v>3</v>
      </c>
      <c r="E21" s="208">
        <v>48</v>
      </c>
      <c r="F21" s="208">
        <v>12</v>
      </c>
      <c r="G21" s="208">
        <v>36</v>
      </c>
      <c r="H21" s="208">
        <v>36</v>
      </c>
      <c r="I21" s="208">
        <v>12</v>
      </c>
      <c r="J21" s="208"/>
      <c r="K21" s="208"/>
      <c r="L21" s="208"/>
      <c r="M21" s="208"/>
      <c r="N21" s="208" t="s">
        <v>215</v>
      </c>
    </row>
    <row r="22" spans="1:14" ht="18" customHeight="1" x14ac:dyDescent="0.2">
      <c r="A22" s="379"/>
      <c r="B22" s="208">
        <v>2</v>
      </c>
      <c r="C22" s="29" t="s">
        <v>575</v>
      </c>
      <c r="D22" s="208">
        <v>2.5</v>
      </c>
      <c r="E22" s="208">
        <v>40</v>
      </c>
      <c r="F22" s="208">
        <v>27</v>
      </c>
      <c r="G22" s="208">
        <v>13</v>
      </c>
      <c r="H22" s="208"/>
      <c r="I22" s="208"/>
      <c r="J22" s="208"/>
      <c r="K22" s="208">
        <v>32</v>
      </c>
      <c r="L22" s="208"/>
      <c r="M22" s="208"/>
      <c r="N22" s="208" t="s">
        <v>527</v>
      </c>
    </row>
    <row r="23" spans="1:14" ht="18" customHeight="1" x14ac:dyDescent="0.2">
      <c r="A23" s="379"/>
      <c r="B23" s="208">
        <v>3</v>
      </c>
      <c r="C23" s="29" t="s">
        <v>576</v>
      </c>
      <c r="D23" s="208">
        <v>3</v>
      </c>
      <c r="E23" s="208">
        <v>48</v>
      </c>
      <c r="F23" s="208">
        <v>45</v>
      </c>
      <c r="G23" s="208">
        <v>3</v>
      </c>
      <c r="H23" s="208">
        <v>48</v>
      </c>
      <c r="I23" s="208"/>
      <c r="J23" s="208"/>
      <c r="K23" s="208"/>
      <c r="L23" s="208"/>
      <c r="M23" s="208"/>
      <c r="N23" s="208" t="s">
        <v>215</v>
      </c>
    </row>
    <row r="24" spans="1:14" ht="18" customHeight="1" x14ac:dyDescent="0.2">
      <c r="A24" s="379"/>
      <c r="B24" s="208">
        <v>4</v>
      </c>
      <c r="C24" s="29" t="s">
        <v>144</v>
      </c>
      <c r="D24" s="208">
        <v>3</v>
      </c>
      <c r="E24" s="208">
        <v>48</v>
      </c>
      <c r="F24" s="208">
        <v>45</v>
      </c>
      <c r="G24" s="208">
        <v>3</v>
      </c>
      <c r="H24" s="208"/>
      <c r="I24" s="208"/>
      <c r="J24" s="208">
        <v>48</v>
      </c>
      <c r="K24" s="208"/>
      <c r="L24" s="208"/>
      <c r="M24" s="208"/>
      <c r="N24" s="208" t="s">
        <v>527</v>
      </c>
    </row>
    <row r="25" spans="1:14" ht="18" customHeight="1" x14ac:dyDescent="0.2">
      <c r="A25" s="379"/>
      <c r="B25" s="208">
        <v>6</v>
      </c>
      <c r="C25" s="29" t="s">
        <v>577</v>
      </c>
      <c r="D25" s="208">
        <v>4</v>
      </c>
      <c r="E25" s="208">
        <v>64</v>
      </c>
      <c r="F25" s="208">
        <v>54</v>
      </c>
      <c r="G25" s="208">
        <v>10</v>
      </c>
      <c r="H25" s="208"/>
      <c r="I25" s="208">
        <v>64</v>
      </c>
      <c r="J25" s="208"/>
      <c r="K25" s="208"/>
      <c r="L25" s="208"/>
      <c r="M25" s="208"/>
      <c r="N25" s="208" t="s">
        <v>215</v>
      </c>
    </row>
    <row r="26" spans="1:14" ht="18" customHeight="1" x14ac:dyDescent="0.2">
      <c r="A26" s="379"/>
      <c r="B26" s="208">
        <v>7</v>
      </c>
      <c r="C26" s="29" t="s">
        <v>578</v>
      </c>
      <c r="D26" s="208">
        <v>4</v>
      </c>
      <c r="E26" s="208">
        <v>64</v>
      </c>
      <c r="F26" s="208">
        <v>54</v>
      </c>
      <c r="G26" s="208">
        <v>10</v>
      </c>
      <c r="H26" s="208"/>
      <c r="I26" s="208"/>
      <c r="J26" s="208">
        <v>64</v>
      </c>
      <c r="K26" s="208"/>
      <c r="L26" s="208"/>
      <c r="M26" s="208"/>
      <c r="N26" s="208" t="s">
        <v>215</v>
      </c>
    </row>
    <row r="27" spans="1:14" ht="18" customHeight="1" x14ac:dyDescent="0.2">
      <c r="A27" s="379"/>
      <c r="B27" s="208">
        <v>8</v>
      </c>
      <c r="C27" s="29" t="s">
        <v>579</v>
      </c>
      <c r="D27" s="208">
        <v>3</v>
      </c>
      <c r="E27" s="208">
        <v>48</v>
      </c>
      <c r="F27" s="208">
        <v>48</v>
      </c>
      <c r="G27" s="208"/>
      <c r="H27" s="208">
        <v>48</v>
      </c>
      <c r="I27" s="208"/>
      <c r="J27" s="208"/>
      <c r="K27" s="208"/>
      <c r="L27" s="208"/>
      <c r="M27" s="208"/>
      <c r="N27" s="208" t="s">
        <v>215</v>
      </c>
    </row>
    <row r="28" spans="1:14" ht="18" customHeight="1" x14ac:dyDescent="0.2">
      <c r="A28" s="379"/>
      <c r="B28" s="208">
        <v>9</v>
      </c>
      <c r="C28" s="29" t="s">
        <v>580</v>
      </c>
      <c r="D28" s="208">
        <v>4</v>
      </c>
      <c r="E28" s="208">
        <v>64</v>
      </c>
      <c r="F28" s="208">
        <v>54</v>
      </c>
      <c r="G28" s="208">
        <v>10</v>
      </c>
      <c r="H28" s="208"/>
      <c r="I28" s="208"/>
      <c r="J28" s="208">
        <v>64</v>
      </c>
      <c r="K28" s="208"/>
      <c r="L28" s="208"/>
      <c r="M28" s="208"/>
      <c r="N28" s="208" t="s">
        <v>215</v>
      </c>
    </row>
    <row r="29" spans="1:14" ht="18" customHeight="1" x14ac:dyDescent="0.2">
      <c r="A29" s="379"/>
      <c r="B29" s="208">
        <v>10</v>
      </c>
      <c r="C29" s="29" t="s">
        <v>171</v>
      </c>
      <c r="D29" s="208">
        <v>2</v>
      </c>
      <c r="E29" s="208">
        <v>32</v>
      </c>
      <c r="F29" s="208">
        <v>10</v>
      </c>
      <c r="G29" s="208">
        <v>22</v>
      </c>
      <c r="H29" s="208"/>
      <c r="I29" s="208"/>
      <c r="J29" s="208"/>
      <c r="K29" s="208">
        <v>32</v>
      </c>
      <c r="L29" s="208"/>
      <c r="M29" s="208"/>
      <c r="N29" s="208"/>
    </row>
    <row r="30" spans="1:14" ht="18" customHeight="1" x14ac:dyDescent="0.2">
      <c r="A30" s="379"/>
      <c r="B30" s="208">
        <v>11</v>
      </c>
      <c r="C30" s="29" t="s">
        <v>565</v>
      </c>
      <c r="D30" s="208">
        <v>18</v>
      </c>
      <c r="E30" s="208">
        <v>540</v>
      </c>
      <c r="F30" s="208">
        <v>0</v>
      </c>
      <c r="G30" s="208">
        <v>540</v>
      </c>
      <c r="H30" s="208"/>
      <c r="I30" s="208"/>
      <c r="J30" s="208"/>
      <c r="K30" s="208"/>
      <c r="L30" s="208">
        <v>540</v>
      </c>
      <c r="M30" s="208"/>
      <c r="N30" s="208" t="s">
        <v>548</v>
      </c>
    </row>
    <row r="31" spans="1:14" ht="18" customHeight="1" x14ac:dyDescent="0.2">
      <c r="A31" s="379"/>
      <c r="B31" s="208">
        <v>12</v>
      </c>
      <c r="C31" s="29" t="s">
        <v>360</v>
      </c>
      <c r="D31" s="208">
        <v>13</v>
      </c>
      <c r="E31" s="208">
        <v>390</v>
      </c>
      <c r="F31" s="208">
        <v>0</v>
      </c>
      <c r="G31" s="208">
        <v>390</v>
      </c>
      <c r="H31" s="208"/>
      <c r="I31" s="208"/>
      <c r="J31" s="208"/>
      <c r="K31" s="208"/>
      <c r="L31" s="208"/>
      <c r="M31" s="208">
        <v>390</v>
      </c>
      <c r="N31" s="208" t="s">
        <v>549</v>
      </c>
    </row>
    <row r="32" spans="1:14" ht="18" customHeight="1" x14ac:dyDescent="0.2">
      <c r="A32" s="379"/>
      <c r="B32" s="208">
        <v>13</v>
      </c>
      <c r="C32" s="29" t="s">
        <v>363</v>
      </c>
      <c r="D32" s="208">
        <v>4</v>
      </c>
      <c r="E32" s="208">
        <v>120</v>
      </c>
      <c r="F32" s="208">
        <v>0</v>
      </c>
      <c r="G32" s="208">
        <v>120</v>
      </c>
      <c r="H32" s="208"/>
      <c r="I32" s="208"/>
      <c r="J32" s="208"/>
      <c r="K32" s="208"/>
      <c r="L32" s="208"/>
      <c r="M32" s="208">
        <v>120</v>
      </c>
      <c r="N32" s="208" t="s">
        <v>550</v>
      </c>
    </row>
    <row r="33" spans="1:14" ht="18" customHeight="1" x14ac:dyDescent="0.2">
      <c r="A33" s="208" t="s">
        <v>41</v>
      </c>
      <c r="B33" s="208"/>
      <c r="C33" s="29"/>
      <c r="D33" s="208">
        <v>63.5</v>
      </c>
      <c r="E33" s="208">
        <v>1506</v>
      </c>
      <c r="F33" s="208">
        <v>349</v>
      </c>
      <c r="G33" s="208">
        <v>1157</v>
      </c>
      <c r="H33" s="208">
        <v>132</v>
      </c>
      <c r="I33" s="208">
        <v>76</v>
      </c>
      <c r="J33" s="208">
        <v>176</v>
      </c>
      <c r="K33" s="208">
        <v>64</v>
      </c>
      <c r="L33" s="208">
        <v>540</v>
      </c>
      <c r="M33" s="208">
        <v>510</v>
      </c>
      <c r="N33" s="208"/>
    </row>
    <row r="34" spans="1:14" ht="18" customHeight="1" x14ac:dyDescent="0.2">
      <c r="A34" s="371" t="s">
        <v>591</v>
      </c>
      <c r="B34" s="208">
        <v>1</v>
      </c>
      <c r="C34" s="29" t="s">
        <v>581</v>
      </c>
      <c r="D34" s="208">
        <v>3</v>
      </c>
      <c r="E34" s="208">
        <v>48</v>
      </c>
      <c r="F34" s="208">
        <v>45</v>
      </c>
      <c r="G34" s="208">
        <v>3</v>
      </c>
      <c r="H34" s="208">
        <v>48</v>
      </c>
      <c r="I34" s="208"/>
      <c r="J34" s="208"/>
      <c r="K34" s="208"/>
      <c r="L34" s="208"/>
      <c r="M34" s="208"/>
      <c r="N34" s="208" t="s">
        <v>527</v>
      </c>
    </row>
    <row r="35" spans="1:14" ht="18" customHeight="1" x14ac:dyDescent="0.2">
      <c r="A35" s="387"/>
      <c r="B35" s="208">
        <v>2</v>
      </c>
      <c r="C35" s="29" t="s">
        <v>150</v>
      </c>
      <c r="D35" s="208">
        <v>3</v>
      </c>
      <c r="E35" s="208">
        <v>48</v>
      </c>
      <c r="F35" s="208">
        <v>48</v>
      </c>
      <c r="G35" s="208"/>
      <c r="H35" s="208"/>
      <c r="I35" s="208"/>
      <c r="J35" s="208">
        <v>64</v>
      </c>
      <c r="K35" s="208"/>
      <c r="L35" s="208"/>
      <c r="M35" s="208"/>
      <c r="N35" s="208"/>
    </row>
    <row r="36" spans="1:14" ht="18" customHeight="1" x14ac:dyDescent="0.2">
      <c r="A36" s="388"/>
      <c r="B36" s="208">
        <v>3</v>
      </c>
      <c r="C36" s="29" t="s">
        <v>582</v>
      </c>
      <c r="D36" s="208">
        <v>4</v>
      </c>
      <c r="E36" s="208">
        <v>64</v>
      </c>
      <c r="F36" s="208">
        <v>54</v>
      </c>
      <c r="G36" s="208">
        <v>10</v>
      </c>
      <c r="H36" s="208">
        <v>48</v>
      </c>
      <c r="I36" s="208"/>
      <c r="J36" s="208"/>
      <c r="K36" s="208"/>
      <c r="L36" s="208"/>
      <c r="M36" s="208"/>
      <c r="N36" s="208"/>
    </row>
    <row r="37" spans="1:14" ht="18" customHeight="1" x14ac:dyDescent="0.2">
      <c r="A37" s="208" t="s">
        <v>41</v>
      </c>
      <c r="B37" s="208"/>
      <c r="C37" s="29"/>
      <c r="D37" s="208">
        <v>10</v>
      </c>
      <c r="E37" s="208">
        <v>160</v>
      </c>
      <c r="F37" s="208">
        <v>147</v>
      </c>
      <c r="G37" s="208">
        <v>13</v>
      </c>
      <c r="H37" s="208">
        <v>96</v>
      </c>
      <c r="I37" s="208">
        <v>0</v>
      </c>
      <c r="J37" s="208">
        <v>64</v>
      </c>
      <c r="K37" s="208">
        <v>0</v>
      </c>
      <c r="L37" s="208">
        <v>0</v>
      </c>
      <c r="M37" s="208">
        <v>0</v>
      </c>
      <c r="N37" s="208"/>
    </row>
    <row r="38" spans="1:14" ht="18" customHeight="1" x14ac:dyDescent="0.2">
      <c r="A38" s="382" t="s">
        <v>590</v>
      </c>
      <c r="B38" s="208">
        <v>1</v>
      </c>
      <c r="C38" s="29" t="s">
        <v>583</v>
      </c>
      <c r="D38" s="208">
        <v>3</v>
      </c>
      <c r="E38" s="208">
        <v>48</v>
      </c>
      <c r="F38" s="208">
        <v>45</v>
      </c>
      <c r="G38" s="208">
        <v>3</v>
      </c>
      <c r="H38" s="208"/>
      <c r="I38" s="208"/>
      <c r="J38" s="208">
        <v>48</v>
      </c>
      <c r="K38" s="208"/>
      <c r="L38" s="208"/>
      <c r="M38" s="208"/>
      <c r="N38" s="208" t="s">
        <v>215</v>
      </c>
    </row>
    <row r="39" spans="1:14" ht="18" customHeight="1" x14ac:dyDescent="0.2">
      <c r="A39" s="379"/>
      <c r="B39" s="208">
        <v>3</v>
      </c>
      <c r="C39" s="29" t="s">
        <v>164</v>
      </c>
      <c r="D39" s="208">
        <v>3</v>
      </c>
      <c r="E39" s="208">
        <v>48</v>
      </c>
      <c r="F39" s="208">
        <v>36</v>
      </c>
      <c r="G39" s="208">
        <v>12</v>
      </c>
      <c r="H39" s="208"/>
      <c r="I39" s="208">
        <v>48</v>
      </c>
      <c r="J39" s="208"/>
      <c r="K39" s="208"/>
      <c r="L39" s="208"/>
      <c r="M39" s="208"/>
      <c r="N39" s="208" t="s">
        <v>527</v>
      </c>
    </row>
    <row r="40" spans="1:14" ht="18" customHeight="1" x14ac:dyDescent="0.2">
      <c r="A40" s="379"/>
      <c r="B40" s="208">
        <v>4</v>
      </c>
      <c r="C40" s="29" t="s">
        <v>584</v>
      </c>
      <c r="D40" s="208">
        <v>4</v>
      </c>
      <c r="E40" s="208">
        <v>64</v>
      </c>
      <c r="F40" s="208">
        <v>54</v>
      </c>
      <c r="G40" s="208">
        <v>10</v>
      </c>
      <c r="H40" s="208"/>
      <c r="I40" s="208"/>
      <c r="J40" s="208"/>
      <c r="K40" s="208">
        <v>64</v>
      </c>
      <c r="L40" s="208"/>
      <c r="M40" s="208"/>
      <c r="N40" s="208" t="s">
        <v>527</v>
      </c>
    </row>
    <row r="41" spans="1:14" ht="18" customHeight="1" x14ac:dyDescent="0.2">
      <c r="A41" s="208" t="s">
        <v>41</v>
      </c>
      <c r="B41" s="208"/>
      <c r="C41" s="29"/>
      <c r="D41" s="208">
        <v>10</v>
      </c>
      <c r="E41" s="208">
        <v>160</v>
      </c>
      <c r="F41" s="208">
        <v>135</v>
      </c>
      <c r="G41" s="208">
        <v>25</v>
      </c>
      <c r="H41" s="208">
        <v>0</v>
      </c>
      <c r="I41" s="208">
        <v>48</v>
      </c>
      <c r="J41" s="208">
        <v>48</v>
      </c>
      <c r="K41" s="208">
        <v>64</v>
      </c>
      <c r="L41" s="208">
        <v>0</v>
      </c>
      <c r="M41" s="208"/>
      <c r="N41" s="208"/>
    </row>
    <row r="42" spans="1:14" ht="18" customHeight="1" x14ac:dyDescent="0.2">
      <c r="A42" s="208" t="s">
        <v>585</v>
      </c>
      <c r="B42" s="208"/>
      <c r="C42" s="29"/>
      <c r="D42" s="208">
        <v>127</v>
      </c>
      <c r="E42" s="208">
        <v>2662</v>
      </c>
      <c r="F42" s="208">
        <v>857</v>
      </c>
      <c r="G42" s="208">
        <v>1485</v>
      </c>
      <c r="H42" s="208">
        <v>390</v>
      </c>
      <c r="I42" s="208">
        <v>386</v>
      </c>
      <c r="J42" s="208">
        <v>430</v>
      </c>
      <c r="K42" s="208">
        <v>350</v>
      </c>
      <c r="L42" s="208">
        <v>572</v>
      </c>
      <c r="M42" s="208">
        <v>526</v>
      </c>
      <c r="N42" s="208"/>
    </row>
    <row r="43" spans="1:14" x14ac:dyDescent="0.2">
      <c r="A43" s="209" t="s">
        <v>592</v>
      </c>
      <c r="B43" s="209"/>
      <c r="C43" s="210"/>
      <c r="D43" s="209"/>
      <c r="E43" s="209"/>
      <c r="F43" s="209"/>
      <c r="G43" s="209"/>
      <c r="H43" s="209"/>
      <c r="I43" s="209"/>
      <c r="J43" s="209"/>
      <c r="K43" s="209"/>
      <c r="L43" s="209"/>
      <c r="M43" s="209"/>
      <c r="N43" s="209"/>
    </row>
    <row r="44" spans="1:14" x14ac:dyDescent="0.2">
      <c r="A44" s="209" t="s">
        <v>586</v>
      </c>
      <c r="B44" s="209"/>
      <c r="C44" s="210"/>
      <c r="D44" s="209"/>
      <c r="E44" s="209"/>
      <c r="F44" s="209"/>
      <c r="G44" s="209"/>
      <c r="H44" s="209"/>
      <c r="I44" s="209"/>
      <c r="J44" s="209"/>
      <c r="K44" s="209"/>
      <c r="L44" s="209"/>
      <c r="M44" s="209"/>
      <c r="N44" s="209"/>
    </row>
    <row r="45" spans="1:14" x14ac:dyDescent="0.2">
      <c r="A45" s="209" t="s">
        <v>587</v>
      </c>
      <c r="B45" s="209"/>
      <c r="C45" s="210"/>
      <c r="D45" s="209"/>
      <c r="E45" s="209"/>
      <c r="F45" s="209"/>
      <c r="G45" s="209"/>
      <c r="H45" s="209"/>
      <c r="I45" s="209"/>
      <c r="J45" s="209"/>
      <c r="K45" s="209"/>
      <c r="L45" s="209"/>
      <c r="M45" s="209"/>
      <c r="N45" s="209"/>
    </row>
    <row r="46" spans="1:14" x14ac:dyDescent="0.2">
      <c r="A46" s="209" t="s">
        <v>588</v>
      </c>
      <c r="B46" s="209"/>
      <c r="C46" s="210"/>
      <c r="D46" s="209"/>
      <c r="E46" s="209"/>
      <c r="F46" s="209"/>
      <c r="G46" s="209"/>
      <c r="H46" s="209"/>
      <c r="I46" s="209"/>
      <c r="J46" s="209"/>
      <c r="K46" s="209"/>
      <c r="L46" s="209"/>
      <c r="M46" s="209"/>
      <c r="N46" s="209"/>
    </row>
    <row r="47" spans="1:14" x14ac:dyDescent="0.2">
      <c r="A47" s="209" t="s">
        <v>589</v>
      </c>
      <c r="B47" s="209"/>
      <c r="C47" s="210"/>
      <c r="D47" s="209"/>
      <c r="E47" s="209"/>
      <c r="F47" s="209"/>
      <c r="G47" s="209"/>
      <c r="H47" s="209"/>
      <c r="I47" s="209"/>
      <c r="J47" s="209"/>
      <c r="K47" s="209"/>
      <c r="L47" s="209"/>
      <c r="M47" s="209"/>
      <c r="N47" s="209"/>
    </row>
  </sheetData>
  <mergeCells count="30">
    <mergeCell ref="G16:G18"/>
    <mergeCell ref="A16:A19"/>
    <mergeCell ref="L16:L18"/>
    <mergeCell ref="M16:M18"/>
    <mergeCell ref="N16:N19"/>
    <mergeCell ref="H16:H18"/>
    <mergeCell ref="I16:I18"/>
    <mergeCell ref="J16:J18"/>
    <mergeCell ref="K16:K18"/>
    <mergeCell ref="A6:A14"/>
    <mergeCell ref="A38:A40"/>
    <mergeCell ref="D16:D18"/>
    <mergeCell ref="E16:E18"/>
    <mergeCell ref="F16:F18"/>
    <mergeCell ref="A34:A36"/>
    <mergeCell ref="A21:A32"/>
    <mergeCell ref="A1:N1"/>
    <mergeCell ref="A2:A5"/>
    <mergeCell ref="B2:B5"/>
    <mergeCell ref="C2:C5"/>
    <mergeCell ref="D2:D5"/>
    <mergeCell ref="E3:E5"/>
    <mergeCell ref="F3:F5"/>
    <mergeCell ref="G3:G5"/>
    <mergeCell ref="E2:G2"/>
    <mergeCell ref="H3:I3"/>
    <mergeCell ref="J3:K3"/>
    <mergeCell ref="L3:M3"/>
    <mergeCell ref="H2:M2"/>
    <mergeCell ref="N2:N5"/>
  </mergeCells>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97AD4-1607-4DFA-9113-7733CA3B456B}">
  <dimension ref="A1:I50"/>
  <sheetViews>
    <sheetView workbookViewId="0">
      <pane xSplit="2" ySplit="3" topLeftCell="C34" activePane="bottomRight" state="frozen"/>
      <selection pane="topRight" activeCell="C1" sqref="C1"/>
      <selection pane="bottomLeft" activeCell="A4" sqref="A4"/>
      <selection pane="bottomRight" activeCell="C4" sqref="A4:XFD4"/>
    </sheetView>
  </sheetViews>
  <sheetFormatPr defaultRowHeight="14.25" x14ac:dyDescent="0.2"/>
  <cols>
    <col min="3" max="3" width="7" style="3" customWidth="1"/>
    <col min="4" max="4" width="20.125" customWidth="1"/>
    <col min="5" max="5" width="9" style="3"/>
    <col min="6" max="9" width="7.5" style="3" customWidth="1"/>
  </cols>
  <sheetData>
    <row r="1" spans="1:9" ht="35.25" customHeight="1" x14ac:dyDescent="0.2">
      <c r="A1" s="437" t="s">
        <v>629</v>
      </c>
      <c r="B1" s="437"/>
      <c r="C1" s="437"/>
      <c r="D1" s="437"/>
      <c r="E1" s="437"/>
      <c r="F1" s="437"/>
      <c r="G1" s="437"/>
      <c r="H1" s="437"/>
      <c r="I1" s="437"/>
    </row>
    <row r="2" spans="1:9" x14ac:dyDescent="0.2">
      <c r="A2" s="438" t="s">
        <v>81</v>
      </c>
      <c r="B2" s="438" t="s">
        <v>80</v>
      </c>
      <c r="C2" s="438" t="s">
        <v>82</v>
      </c>
      <c r="D2" s="438" t="s">
        <v>594</v>
      </c>
      <c r="E2" s="438" t="s">
        <v>631</v>
      </c>
      <c r="F2" s="438" t="s">
        <v>595</v>
      </c>
      <c r="G2" s="438"/>
      <c r="H2" s="438"/>
      <c r="I2" s="438" t="s">
        <v>3</v>
      </c>
    </row>
    <row r="3" spans="1:9" x14ac:dyDescent="0.2">
      <c r="A3" s="438"/>
      <c r="B3" s="438"/>
      <c r="C3" s="438"/>
      <c r="D3" s="438"/>
      <c r="E3" s="438"/>
      <c r="F3" s="4" t="s">
        <v>521</v>
      </c>
      <c r="G3" s="4" t="s">
        <v>10</v>
      </c>
      <c r="H3" s="4" t="s">
        <v>11</v>
      </c>
      <c r="I3" s="438"/>
    </row>
    <row r="4" spans="1:9" x14ac:dyDescent="0.2">
      <c r="A4" s="438" t="s">
        <v>122</v>
      </c>
      <c r="B4" s="439" t="s">
        <v>632</v>
      </c>
      <c r="C4" s="4">
        <v>1</v>
      </c>
      <c r="D4" s="10" t="s">
        <v>596</v>
      </c>
      <c r="E4" s="4">
        <v>1</v>
      </c>
      <c r="F4" s="4">
        <v>24</v>
      </c>
      <c r="G4" s="4">
        <v>24</v>
      </c>
      <c r="H4" s="4"/>
      <c r="I4" s="4">
        <v>1.5</v>
      </c>
    </row>
    <row r="5" spans="1:9" x14ac:dyDescent="0.2">
      <c r="A5" s="438"/>
      <c r="B5" s="438"/>
      <c r="C5" s="4">
        <v>2</v>
      </c>
      <c r="D5" s="10" t="s">
        <v>597</v>
      </c>
      <c r="E5" s="4">
        <v>1</v>
      </c>
      <c r="F5" s="4">
        <v>22</v>
      </c>
      <c r="G5" s="4">
        <v>22</v>
      </c>
      <c r="H5" s="4"/>
      <c r="I5" s="4">
        <v>1.5</v>
      </c>
    </row>
    <row r="6" spans="1:9" x14ac:dyDescent="0.2">
      <c r="A6" s="438"/>
      <c r="B6" s="438"/>
      <c r="C6" s="4">
        <v>3</v>
      </c>
      <c r="D6" s="10" t="s">
        <v>20</v>
      </c>
      <c r="E6" s="4">
        <v>1</v>
      </c>
      <c r="F6" s="4">
        <v>18</v>
      </c>
      <c r="G6" s="4">
        <v>16</v>
      </c>
      <c r="H6" s="4">
        <v>2</v>
      </c>
      <c r="I6" s="4">
        <v>1</v>
      </c>
    </row>
    <row r="7" spans="1:9" x14ac:dyDescent="0.2">
      <c r="A7" s="438"/>
      <c r="B7" s="438"/>
      <c r="C7" s="4">
        <v>4</v>
      </c>
      <c r="D7" s="10" t="s">
        <v>598</v>
      </c>
      <c r="E7" s="4">
        <v>1</v>
      </c>
      <c r="F7" s="4">
        <v>36</v>
      </c>
      <c r="G7" s="4">
        <v>18</v>
      </c>
      <c r="H7" s="4">
        <v>18</v>
      </c>
      <c r="I7" s="4">
        <v>2</v>
      </c>
    </row>
    <row r="8" spans="1:9" x14ac:dyDescent="0.2">
      <c r="A8" s="438"/>
      <c r="B8" s="438"/>
      <c r="C8" s="4">
        <v>5</v>
      </c>
      <c r="D8" s="10" t="s">
        <v>599</v>
      </c>
      <c r="E8" s="4">
        <v>1</v>
      </c>
      <c r="F8" s="4">
        <v>36</v>
      </c>
      <c r="G8" s="4">
        <v>4</v>
      </c>
      <c r="H8" s="4">
        <v>32</v>
      </c>
      <c r="I8" s="4">
        <v>2</v>
      </c>
    </row>
    <row r="9" spans="1:9" x14ac:dyDescent="0.2">
      <c r="A9" s="438"/>
      <c r="B9" s="438"/>
      <c r="C9" s="4">
        <v>6</v>
      </c>
      <c r="D9" s="10" t="s">
        <v>40</v>
      </c>
      <c r="E9" s="4">
        <v>1</v>
      </c>
      <c r="F9" s="4">
        <v>72</v>
      </c>
      <c r="G9" s="4">
        <v>36</v>
      </c>
      <c r="H9" s="4">
        <v>36</v>
      </c>
      <c r="I9" s="4">
        <v>4</v>
      </c>
    </row>
    <row r="10" spans="1:9" x14ac:dyDescent="0.2">
      <c r="A10" s="438"/>
      <c r="B10" s="438"/>
      <c r="C10" s="4">
        <v>7</v>
      </c>
      <c r="D10" s="10" t="s">
        <v>600</v>
      </c>
      <c r="E10" s="4">
        <v>2</v>
      </c>
      <c r="F10" s="4">
        <v>36</v>
      </c>
      <c r="G10" s="4">
        <v>36</v>
      </c>
      <c r="H10" s="4">
        <v>0</v>
      </c>
      <c r="I10" s="4">
        <v>2</v>
      </c>
    </row>
    <row r="11" spans="1:9" x14ac:dyDescent="0.2">
      <c r="A11" s="438"/>
      <c r="B11" s="438"/>
      <c r="C11" s="4">
        <v>8</v>
      </c>
      <c r="D11" s="10" t="s">
        <v>13</v>
      </c>
      <c r="E11" s="4">
        <v>2</v>
      </c>
      <c r="F11" s="4">
        <v>48</v>
      </c>
      <c r="G11" s="4">
        <v>40</v>
      </c>
      <c r="H11" s="4">
        <v>8</v>
      </c>
      <c r="I11" s="4">
        <v>3</v>
      </c>
    </row>
    <row r="12" spans="1:9" x14ac:dyDescent="0.2">
      <c r="A12" s="438"/>
      <c r="B12" s="438"/>
      <c r="C12" s="4">
        <v>9</v>
      </c>
      <c r="D12" s="10" t="s">
        <v>601</v>
      </c>
      <c r="E12" s="4">
        <v>2</v>
      </c>
      <c r="F12" s="4">
        <v>72</v>
      </c>
      <c r="G12" s="4">
        <v>18</v>
      </c>
      <c r="H12" s="4">
        <v>54</v>
      </c>
      <c r="I12" s="4">
        <v>4</v>
      </c>
    </row>
    <row r="13" spans="1:9" x14ac:dyDescent="0.2">
      <c r="A13" s="438"/>
      <c r="B13" s="438"/>
      <c r="C13" s="4">
        <v>10</v>
      </c>
      <c r="D13" s="10" t="s">
        <v>602</v>
      </c>
      <c r="E13" s="4">
        <v>2</v>
      </c>
      <c r="F13" s="4">
        <v>72</v>
      </c>
      <c r="G13" s="4">
        <v>36</v>
      </c>
      <c r="H13" s="4">
        <v>36</v>
      </c>
      <c r="I13" s="4">
        <v>4</v>
      </c>
    </row>
    <row r="14" spans="1:9" x14ac:dyDescent="0.2">
      <c r="A14" s="438"/>
      <c r="B14" s="438"/>
      <c r="C14" s="4">
        <v>11</v>
      </c>
      <c r="D14" s="10" t="s">
        <v>603</v>
      </c>
      <c r="E14" s="4">
        <v>2</v>
      </c>
      <c r="F14" s="4">
        <v>29</v>
      </c>
      <c r="G14" s="4">
        <v>29</v>
      </c>
      <c r="H14" s="4"/>
      <c r="I14" s="4">
        <v>1.5</v>
      </c>
    </row>
    <row r="15" spans="1:9" x14ac:dyDescent="0.2">
      <c r="A15" s="438"/>
      <c r="B15" s="438"/>
      <c r="C15" s="4">
        <v>12</v>
      </c>
      <c r="D15" s="10" t="s">
        <v>604</v>
      </c>
      <c r="E15" s="4">
        <v>2</v>
      </c>
      <c r="F15" s="4">
        <v>24</v>
      </c>
      <c r="G15" s="4">
        <v>24</v>
      </c>
      <c r="H15" s="4"/>
      <c r="I15" s="4">
        <v>1.5</v>
      </c>
    </row>
    <row r="16" spans="1:9" x14ac:dyDescent="0.2">
      <c r="A16" s="438"/>
      <c r="B16" s="438"/>
      <c r="C16" s="4">
        <v>13</v>
      </c>
      <c r="D16" s="10" t="s">
        <v>605</v>
      </c>
      <c r="E16" s="4">
        <v>2</v>
      </c>
      <c r="F16" s="4">
        <v>36</v>
      </c>
      <c r="G16" s="4">
        <v>4</v>
      </c>
      <c r="H16" s="4">
        <v>32</v>
      </c>
      <c r="I16" s="4">
        <v>2</v>
      </c>
    </row>
    <row r="17" spans="1:9" x14ac:dyDescent="0.2">
      <c r="A17" s="438"/>
      <c r="B17" s="438"/>
      <c r="C17" s="4">
        <v>14</v>
      </c>
      <c r="D17" s="10" t="s">
        <v>103</v>
      </c>
      <c r="E17" s="4">
        <v>3</v>
      </c>
      <c r="F17" s="4">
        <v>72</v>
      </c>
      <c r="G17" s="4">
        <v>64</v>
      </c>
      <c r="H17" s="4">
        <v>8</v>
      </c>
      <c r="I17" s="4">
        <v>4</v>
      </c>
    </row>
    <row r="18" spans="1:9" x14ac:dyDescent="0.2">
      <c r="A18" s="438"/>
      <c r="B18" s="438"/>
      <c r="C18" s="4">
        <v>15</v>
      </c>
      <c r="D18" s="10" t="s">
        <v>606</v>
      </c>
      <c r="E18" s="4">
        <v>3</v>
      </c>
      <c r="F18" s="4">
        <v>36</v>
      </c>
      <c r="G18" s="4">
        <v>4</v>
      </c>
      <c r="H18" s="4">
        <v>32</v>
      </c>
      <c r="I18" s="4">
        <v>2</v>
      </c>
    </row>
    <row r="19" spans="1:9" x14ac:dyDescent="0.2">
      <c r="A19" s="438"/>
      <c r="B19" s="439" t="s">
        <v>633</v>
      </c>
      <c r="C19" s="4">
        <v>1</v>
      </c>
      <c r="D19" s="10" t="s">
        <v>607</v>
      </c>
      <c r="E19" s="4">
        <v>1</v>
      </c>
      <c r="F19" s="4">
        <v>30</v>
      </c>
      <c r="G19" s="4">
        <v>22</v>
      </c>
      <c r="H19" s="4">
        <v>8</v>
      </c>
      <c r="I19" s="4">
        <v>2</v>
      </c>
    </row>
    <row r="20" spans="1:9" x14ac:dyDescent="0.2">
      <c r="A20" s="438"/>
      <c r="B20" s="438"/>
      <c r="C20" s="4">
        <v>2</v>
      </c>
      <c r="D20" s="10" t="s">
        <v>608</v>
      </c>
      <c r="E20" s="4">
        <v>1</v>
      </c>
      <c r="F20" s="4">
        <v>30</v>
      </c>
      <c r="G20" s="4">
        <v>30</v>
      </c>
      <c r="H20" s="4">
        <v>0</v>
      </c>
      <c r="I20" s="4">
        <v>2</v>
      </c>
    </row>
    <row r="21" spans="1:9" x14ac:dyDescent="0.2">
      <c r="A21" s="438"/>
      <c r="B21" s="438"/>
      <c r="C21" s="4">
        <v>3</v>
      </c>
      <c r="D21" s="10" t="s">
        <v>609</v>
      </c>
      <c r="E21" s="4">
        <v>1</v>
      </c>
      <c r="F21" s="4">
        <v>30</v>
      </c>
      <c r="G21" s="4">
        <v>30</v>
      </c>
      <c r="H21" s="4">
        <v>0</v>
      </c>
      <c r="I21" s="4">
        <v>2</v>
      </c>
    </row>
    <row r="22" spans="1:9" x14ac:dyDescent="0.2">
      <c r="A22" s="438"/>
      <c r="B22" s="438"/>
      <c r="C22" s="4">
        <v>4</v>
      </c>
      <c r="D22" s="10" t="s">
        <v>610</v>
      </c>
      <c r="E22" s="4">
        <v>1</v>
      </c>
      <c r="F22" s="4">
        <v>30</v>
      </c>
      <c r="G22" s="4">
        <v>22</v>
      </c>
      <c r="H22" s="4">
        <v>8</v>
      </c>
      <c r="I22" s="4">
        <v>2</v>
      </c>
    </row>
    <row r="23" spans="1:9" x14ac:dyDescent="0.2">
      <c r="A23" s="438"/>
      <c r="B23" s="438"/>
      <c r="C23" s="4">
        <v>5</v>
      </c>
      <c r="D23" s="10" t="s">
        <v>611</v>
      </c>
      <c r="E23" s="4">
        <v>1</v>
      </c>
      <c r="F23" s="4">
        <v>108</v>
      </c>
      <c r="G23" s="4">
        <v>48</v>
      </c>
      <c r="H23" s="4">
        <v>60</v>
      </c>
      <c r="I23" s="4">
        <v>6</v>
      </c>
    </row>
    <row r="24" spans="1:9" x14ac:dyDescent="0.2">
      <c r="A24" s="438"/>
      <c r="B24" s="438"/>
      <c r="C24" s="4">
        <v>6</v>
      </c>
      <c r="D24" s="10" t="s">
        <v>612</v>
      </c>
      <c r="E24" s="4">
        <v>2</v>
      </c>
      <c r="F24" s="4">
        <v>54</v>
      </c>
      <c r="G24" s="4">
        <v>42</v>
      </c>
      <c r="H24" s="4">
        <v>12</v>
      </c>
      <c r="I24" s="4">
        <v>3</v>
      </c>
    </row>
    <row r="25" spans="1:9" x14ac:dyDescent="0.2">
      <c r="A25" s="438"/>
      <c r="B25" s="438"/>
      <c r="C25" s="4">
        <v>7</v>
      </c>
      <c r="D25" s="10" t="s">
        <v>613</v>
      </c>
      <c r="E25" s="4">
        <v>2</v>
      </c>
      <c r="F25" s="4">
        <v>36</v>
      </c>
      <c r="G25" s="4">
        <v>28</v>
      </c>
      <c r="H25" s="4">
        <v>8</v>
      </c>
      <c r="I25" s="4">
        <v>2</v>
      </c>
    </row>
    <row r="26" spans="1:9" x14ac:dyDescent="0.2">
      <c r="A26" s="438"/>
      <c r="B26" s="438"/>
      <c r="C26" s="4">
        <v>8</v>
      </c>
      <c r="D26" s="10" t="s">
        <v>614</v>
      </c>
      <c r="E26" s="4">
        <v>2</v>
      </c>
      <c r="F26" s="4">
        <v>54</v>
      </c>
      <c r="G26" s="4">
        <v>42</v>
      </c>
      <c r="H26" s="4">
        <v>12</v>
      </c>
      <c r="I26" s="4">
        <v>3</v>
      </c>
    </row>
    <row r="27" spans="1:9" x14ac:dyDescent="0.2">
      <c r="A27" s="438"/>
      <c r="B27" s="438"/>
      <c r="C27" s="4">
        <v>9</v>
      </c>
      <c r="D27" s="10" t="s">
        <v>615</v>
      </c>
      <c r="E27" s="4">
        <v>2</v>
      </c>
      <c r="F27" s="4">
        <v>54</v>
      </c>
      <c r="G27" s="4">
        <v>42</v>
      </c>
      <c r="H27" s="4">
        <v>12</v>
      </c>
      <c r="I27" s="4">
        <v>3</v>
      </c>
    </row>
    <row r="28" spans="1:9" x14ac:dyDescent="0.2">
      <c r="A28" s="438"/>
      <c r="B28" s="439" t="s">
        <v>634</v>
      </c>
      <c r="C28" s="4">
        <v>1</v>
      </c>
      <c r="D28" s="10" t="s">
        <v>635</v>
      </c>
      <c r="E28" s="4">
        <v>2</v>
      </c>
      <c r="F28" s="4">
        <v>108</v>
      </c>
      <c r="G28" s="4">
        <v>42</v>
      </c>
      <c r="H28" s="4">
        <v>66</v>
      </c>
      <c r="I28" s="4">
        <v>6</v>
      </c>
    </row>
    <row r="29" spans="1:9" x14ac:dyDescent="0.2">
      <c r="A29" s="438"/>
      <c r="B29" s="438"/>
      <c r="C29" s="4">
        <v>2</v>
      </c>
      <c r="D29" s="10" t="s">
        <v>636</v>
      </c>
      <c r="E29" s="4">
        <v>3</v>
      </c>
      <c r="F29" s="4">
        <v>108</v>
      </c>
      <c r="G29" s="4">
        <v>42</v>
      </c>
      <c r="H29" s="4">
        <v>66</v>
      </c>
      <c r="I29" s="4">
        <v>6</v>
      </c>
    </row>
    <row r="30" spans="1:9" x14ac:dyDescent="0.2">
      <c r="A30" s="438"/>
      <c r="B30" s="438"/>
      <c r="C30" s="4">
        <v>3</v>
      </c>
      <c r="D30" s="10" t="s">
        <v>637</v>
      </c>
      <c r="E30" s="4">
        <v>3</v>
      </c>
      <c r="F30" s="4">
        <v>72</v>
      </c>
      <c r="G30" s="4">
        <v>30</v>
      </c>
      <c r="H30" s="4">
        <v>42</v>
      </c>
      <c r="I30" s="4">
        <v>4</v>
      </c>
    </row>
    <row r="31" spans="1:9" x14ac:dyDescent="0.2">
      <c r="A31" s="438"/>
      <c r="B31" s="438"/>
      <c r="C31" s="4">
        <v>4</v>
      </c>
      <c r="D31" s="10" t="s">
        <v>638</v>
      </c>
      <c r="E31" s="4">
        <v>3</v>
      </c>
      <c r="F31" s="4">
        <v>72</v>
      </c>
      <c r="G31" s="4">
        <v>30</v>
      </c>
      <c r="H31" s="4">
        <v>42</v>
      </c>
      <c r="I31" s="4">
        <v>3</v>
      </c>
    </row>
    <row r="32" spans="1:9" x14ac:dyDescent="0.2">
      <c r="A32" s="438"/>
      <c r="B32" s="438"/>
      <c r="C32" s="4">
        <v>5</v>
      </c>
      <c r="D32" s="10" t="s">
        <v>639</v>
      </c>
      <c r="E32" s="4">
        <v>4</v>
      </c>
      <c r="F32" s="4">
        <v>90</v>
      </c>
      <c r="G32" s="4">
        <v>60</v>
      </c>
      <c r="H32" s="4">
        <v>30</v>
      </c>
      <c r="I32" s="4">
        <v>5</v>
      </c>
    </row>
    <row r="33" spans="1:9" x14ac:dyDescent="0.2">
      <c r="A33" s="438"/>
      <c r="B33" s="438"/>
      <c r="C33" s="4">
        <v>6</v>
      </c>
      <c r="D33" s="10" t="s">
        <v>640</v>
      </c>
      <c r="E33" s="4">
        <v>3</v>
      </c>
      <c r="F33" s="4">
        <v>72</v>
      </c>
      <c r="G33" s="4">
        <v>44</v>
      </c>
      <c r="H33" s="4">
        <v>28</v>
      </c>
      <c r="I33" s="4">
        <v>4</v>
      </c>
    </row>
    <row r="34" spans="1:9" x14ac:dyDescent="0.2">
      <c r="A34" s="438"/>
      <c r="B34" s="438"/>
      <c r="C34" s="4">
        <v>7</v>
      </c>
      <c r="D34" s="10" t="s">
        <v>641</v>
      </c>
      <c r="E34" s="4">
        <v>4</v>
      </c>
      <c r="F34" s="4">
        <v>72</v>
      </c>
      <c r="G34" s="4">
        <v>44</v>
      </c>
      <c r="H34" s="4">
        <v>28</v>
      </c>
      <c r="I34" s="4">
        <v>4</v>
      </c>
    </row>
    <row r="35" spans="1:9" x14ac:dyDescent="0.2">
      <c r="A35" s="438"/>
      <c r="B35" s="438"/>
      <c r="C35" s="4">
        <v>8</v>
      </c>
      <c r="D35" s="10" t="s">
        <v>643</v>
      </c>
      <c r="E35" s="4">
        <v>4</v>
      </c>
      <c r="F35" s="4">
        <v>54</v>
      </c>
      <c r="G35" s="4">
        <v>38</v>
      </c>
      <c r="H35" s="4">
        <v>16</v>
      </c>
      <c r="I35" s="4">
        <v>3</v>
      </c>
    </row>
    <row r="36" spans="1:9" x14ac:dyDescent="0.2">
      <c r="A36" s="438"/>
      <c r="B36" s="438"/>
      <c r="C36" s="4">
        <v>9</v>
      </c>
      <c r="D36" s="10" t="s">
        <v>617</v>
      </c>
      <c r="E36" s="4">
        <v>3</v>
      </c>
      <c r="F36" s="4">
        <v>54</v>
      </c>
      <c r="G36" s="4">
        <v>28</v>
      </c>
      <c r="H36" s="4">
        <v>26</v>
      </c>
      <c r="I36" s="4">
        <v>2</v>
      </c>
    </row>
    <row r="37" spans="1:9" x14ac:dyDescent="0.2">
      <c r="A37" s="438"/>
      <c r="B37" s="438"/>
      <c r="C37" s="4">
        <v>10</v>
      </c>
      <c r="D37" s="10" t="s">
        <v>618</v>
      </c>
      <c r="E37" s="4">
        <v>4</v>
      </c>
      <c r="F37" s="4">
        <v>32</v>
      </c>
      <c r="G37" s="4">
        <v>24</v>
      </c>
      <c r="H37" s="4">
        <v>8</v>
      </c>
      <c r="I37" s="4">
        <v>2</v>
      </c>
    </row>
    <row r="38" spans="1:9" x14ac:dyDescent="0.2">
      <c r="A38" s="438"/>
      <c r="B38" s="438"/>
      <c r="C38" s="4">
        <v>11</v>
      </c>
      <c r="D38" s="10" t="s">
        <v>642</v>
      </c>
      <c r="E38" s="4">
        <v>4</v>
      </c>
      <c r="F38" s="4">
        <v>32</v>
      </c>
      <c r="G38" s="4">
        <v>18</v>
      </c>
      <c r="H38" s="4">
        <v>14</v>
      </c>
      <c r="I38" s="4">
        <v>2</v>
      </c>
    </row>
    <row r="39" spans="1:9" x14ac:dyDescent="0.2">
      <c r="A39" s="438"/>
      <c r="B39" s="438"/>
      <c r="C39" s="4">
        <v>12</v>
      </c>
      <c r="D39" s="10" t="s">
        <v>619</v>
      </c>
      <c r="E39" s="4">
        <v>5</v>
      </c>
      <c r="F39" s="4">
        <v>32</v>
      </c>
      <c r="G39" s="4">
        <v>24</v>
      </c>
      <c r="H39" s="4">
        <v>8</v>
      </c>
      <c r="I39" s="4">
        <v>2</v>
      </c>
    </row>
    <row r="40" spans="1:9" x14ac:dyDescent="0.2">
      <c r="A40" s="438"/>
      <c r="B40" s="438"/>
      <c r="C40" s="4">
        <v>13</v>
      </c>
      <c r="D40" s="10" t="s">
        <v>620</v>
      </c>
      <c r="E40" s="4">
        <v>5</v>
      </c>
      <c r="F40" s="4">
        <v>32</v>
      </c>
      <c r="G40" s="4">
        <v>24</v>
      </c>
      <c r="H40" s="4">
        <v>8</v>
      </c>
      <c r="I40" s="4">
        <v>2</v>
      </c>
    </row>
    <row r="41" spans="1:9" x14ac:dyDescent="0.2">
      <c r="A41" s="438"/>
      <c r="B41" s="438"/>
      <c r="C41" s="4">
        <v>14</v>
      </c>
      <c r="D41" s="10" t="s">
        <v>621</v>
      </c>
      <c r="E41" s="4">
        <v>5</v>
      </c>
      <c r="F41" s="4">
        <v>32</v>
      </c>
      <c r="G41" s="4">
        <v>32</v>
      </c>
      <c r="H41" s="4">
        <v>0</v>
      </c>
      <c r="I41" s="4">
        <v>2</v>
      </c>
    </row>
    <row r="42" spans="1:9" x14ac:dyDescent="0.2">
      <c r="A42" s="438"/>
      <c r="B42" s="438"/>
      <c r="C42" s="4">
        <v>15</v>
      </c>
      <c r="D42" s="10" t="s">
        <v>622</v>
      </c>
      <c r="E42" s="4">
        <v>5</v>
      </c>
      <c r="F42" s="4">
        <v>32</v>
      </c>
      <c r="G42" s="4">
        <v>16</v>
      </c>
      <c r="H42" s="4">
        <v>16</v>
      </c>
      <c r="I42" s="4">
        <v>2</v>
      </c>
    </row>
    <row r="43" spans="1:9" x14ac:dyDescent="0.2">
      <c r="A43" s="438"/>
      <c r="B43" s="438"/>
      <c r="C43" s="4">
        <v>16</v>
      </c>
      <c r="D43" s="10" t="s">
        <v>623</v>
      </c>
      <c r="E43" s="4">
        <v>5</v>
      </c>
      <c r="F43" s="4">
        <v>32</v>
      </c>
      <c r="G43" s="4">
        <v>24</v>
      </c>
      <c r="H43" s="4">
        <v>8</v>
      </c>
      <c r="I43" s="4">
        <v>2</v>
      </c>
    </row>
    <row r="44" spans="1:9" x14ac:dyDescent="0.2">
      <c r="A44" s="438"/>
      <c r="B44" s="438"/>
      <c r="C44" s="4">
        <v>17</v>
      </c>
      <c r="D44" s="10" t="s">
        <v>624</v>
      </c>
      <c r="E44" s="4">
        <v>5</v>
      </c>
      <c r="F44" s="4">
        <v>32</v>
      </c>
      <c r="G44" s="4">
        <v>20</v>
      </c>
      <c r="H44" s="4">
        <v>12</v>
      </c>
      <c r="I44" s="4">
        <v>2</v>
      </c>
    </row>
    <row r="45" spans="1:9" x14ac:dyDescent="0.2">
      <c r="A45" s="438"/>
      <c r="B45" s="438"/>
      <c r="C45" s="4">
        <v>18</v>
      </c>
      <c r="D45" s="10" t="s">
        <v>625</v>
      </c>
      <c r="E45" s="4">
        <v>5</v>
      </c>
      <c r="F45" s="4">
        <v>32</v>
      </c>
      <c r="G45" s="4">
        <v>20</v>
      </c>
      <c r="H45" s="4">
        <v>12</v>
      </c>
      <c r="I45" s="4">
        <v>2</v>
      </c>
    </row>
    <row r="46" spans="1:9" x14ac:dyDescent="0.2">
      <c r="A46" s="438"/>
      <c r="B46" s="438"/>
      <c r="C46" s="4">
        <v>19</v>
      </c>
      <c r="D46" s="10" t="s">
        <v>626</v>
      </c>
      <c r="E46" s="4">
        <v>6</v>
      </c>
      <c r="F46" s="4">
        <v>360</v>
      </c>
      <c r="G46" s="4">
        <v>0</v>
      </c>
      <c r="H46" s="4">
        <v>360</v>
      </c>
      <c r="I46" s="4">
        <v>12</v>
      </c>
    </row>
    <row r="47" spans="1:9" x14ac:dyDescent="0.2">
      <c r="A47" s="438"/>
      <c r="B47" s="438"/>
      <c r="C47" s="4">
        <v>20</v>
      </c>
      <c r="D47" s="10" t="s">
        <v>627</v>
      </c>
      <c r="E47" s="4">
        <v>6</v>
      </c>
      <c r="F47" s="4">
        <v>90</v>
      </c>
      <c r="G47" s="4">
        <v>0</v>
      </c>
      <c r="H47" s="4">
        <v>90</v>
      </c>
      <c r="I47" s="4">
        <v>3</v>
      </c>
    </row>
    <row r="48" spans="1:9" x14ac:dyDescent="0.2">
      <c r="A48" s="10" t="s">
        <v>119</v>
      </c>
      <c r="B48" s="10"/>
      <c r="C48" s="4">
        <v>1</v>
      </c>
      <c r="D48" s="10" t="s">
        <v>628</v>
      </c>
      <c r="E48" s="4">
        <v>4</v>
      </c>
      <c r="F48" s="4">
        <v>32</v>
      </c>
      <c r="G48" s="4">
        <v>20</v>
      </c>
      <c r="H48" s="4">
        <v>12</v>
      </c>
      <c r="I48" s="4">
        <v>2</v>
      </c>
    </row>
    <row r="50" spans="1:1" ht="51" x14ac:dyDescent="0.2">
      <c r="A50" s="18" t="s">
        <v>644</v>
      </c>
    </row>
  </sheetData>
  <mergeCells count="12">
    <mergeCell ref="A1:I1"/>
    <mergeCell ref="B2:B3"/>
    <mergeCell ref="E2:E3"/>
    <mergeCell ref="B4:B18"/>
    <mergeCell ref="A4:A47"/>
    <mergeCell ref="B19:B27"/>
    <mergeCell ref="B28:B47"/>
    <mergeCell ref="A2:A3"/>
    <mergeCell ref="C2:C3"/>
    <mergeCell ref="D2:D3"/>
    <mergeCell ref="F2:H2"/>
    <mergeCell ref="I2:I3"/>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番职会计</vt:lpstr>
      <vt:lpstr>番职市场营销</vt:lpstr>
      <vt:lpstr>广科职建筑工程技术</vt:lpstr>
      <vt:lpstr>广科职工商企业管理</vt:lpstr>
      <vt:lpstr>广科职行政管理</vt:lpstr>
      <vt:lpstr>广科职机电一体化技术</vt:lpstr>
      <vt:lpstr>农工商市场营销</vt:lpstr>
      <vt:lpstr>农工商工商企业管理</vt:lpstr>
      <vt:lpstr>清职院护理</vt:lpstr>
      <vt:lpstr>清职院学前教育</vt:lpstr>
      <vt:lpstr>清职院药学</vt:lpstr>
      <vt:lpstr>生态电子商务</vt:lpstr>
      <vt:lpstr>生态会计</vt:lpstr>
      <vt:lpstr>生态市场营销</vt:lpstr>
      <vt:lpstr>亚视工商企业管理</vt:lpstr>
      <vt:lpstr>亚视视觉传播设计与制作</vt:lpstr>
      <vt:lpstr>亚视幼儿发展与健康管理</vt:lpstr>
      <vt:lpstr>亚视建筑工程技术</vt:lpstr>
      <vt:lpstr>邮电工商企业管理</vt:lpstr>
      <vt:lpstr>邮电计算机应用技术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百年教育职业培训中心13662661040</dc:creator>
  <cp:lastModifiedBy>百年教育职业培训中心13662661040</cp:lastModifiedBy>
  <dcterms:created xsi:type="dcterms:W3CDTF">2015-06-05T18:17:20Z</dcterms:created>
  <dcterms:modified xsi:type="dcterms:W3CDTF">2020-03-19T05:29:02Z</dcterms:modified>
</cp:coreProperties>
</file>